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0" yWindow="225" windowWidth="13770" windowHeight="12600" tabRatio="785" activeTab="10"/>
  </bookViews>
  <sheets>
    <sheet name="6 MN Aid Awarded" sheetId="21" r:id="rId1"/>
    <sheet name="9 Enrollment" sheetId="12" r:id="rId2"/>
    <sheet name="10 Enrollment Ratios" sheetId="13" r:id="rId3"/>
    <sheet name="11 Net Price" sheetId="14" r:id="rId4"/>
    <sheet name="12 Borrowing Rate" sheetId="15" r:id="rId5"/>
    <sheet name="12 INST BORROWING RATE" sheetId="11" state="hidden" r:id="rId6"/>
    <sheet name="13 Cumulative Debt" sheetId="16" r:id="rId7"/>
    <sheet name="14 Retention" sheetId="17" r:id="rId8"/>
    <sheet name="16 Graduation Rates" sheetId="18" r:id="rId9"/>
    <sheet name="17 Degrees Conferred" sheetId="19" r:id="rId10"/>
    <sheet name="19 Default Rates" sheetId="20" r:id="rId11"/>
    <sheet name="sheet" sheetId="1" state="hidden" r:id="rId12"/>
    <sheet name="MN RES UG" sheetId="6" state="hidden" r:id="rId13"/>
    <sheet name="cum debt Certificates" sheetId="8" state="hidden" r:id="rId14"/>
    <sheet name="CUM DEBT Associate" sheetId="9" state="hidden" r:id="rId15"/>
    <sheet name="CUM DEBT Bachelor's Degrees" sheetId="10" state="hidden" r:id="rId16"/>
    <sheet name="Sheet2" sheetId="7" state="hidden" r:id="rId17"/>
  </sheets>
  <definedNames>
    <definedName name="_xlnm.Print_Area" localSheetId="2">'10 Enrollment Ratios'!$B$1:$F$176</definedName>
    <definedName name="_xlnm.Print_Area" localSheetId="3">'11 Net Price'!$B$1:$M$175</definedName>
    <definedName name="_xlnm.Print_Area" localSheetId="4">'12 Borrowing Rate'!$B$1:$H$173</definedName>
    <definedName name="_xlnm.Print_Area" localSheetId="5">'12 INST BORROWING RATE'!$A$1:$G$119</definedName>
    <definedName name="_xlnm.Print_Area" localSheetId="6">'13 Cumulative Debt'!$B$1:$Q$170</definedName>
    <definedName name="_xlnm.Print_Area" localSheetId="7">'14 Retention'!$B$1:$F$199</definedName>
    <definedName name="_xlnm.Print_Area" localSheetId="8">'16 Graduation Rates'!$B$1:$L$175</definedName>
    <definedName name="_xlnm.Print_Area" localSheetId="9">'17 Degrees Conferred'!$B$1:$J$175</definedName>
    <definedName name="_xlnm.Print_Area" localSheetId="10">'19 Default Rates'!$B$1:$F$175</definedName>
    <definedName name="_xlnm.Print_Area" localSheetId="0">'6 MN Aid Awarded'!$B$1:$N$175</definedName>
    <definedName name="_xlnm.Print_Area" localSheetId="1">'9 Enrollment'!$B$1:$L$175</definedName>
    <definedName name="_xlnm.Print_Area" localSheetId="14">'CUM DEBT Associate'!$A$1:$F$74</definedName>
    <definedName name="_xlnm.Print_Area" localSheetId="15">'CUM DEBT Bachelor''s Degrees'!$A$1:$E$71</definedName>
    <definedName name="_xlnm.Print_Area" localSheetId="13">'cum debt Certificates'!$A$1:$E$71</definedName>
    <definedName name="_xlnm.Print_Area" localSheetId="11">sheet!$B$1:$CE$175</definedName>
    <definedName name="_xlnm.Print_Titles" localSheetId="2">'10 Enrollment Ratios'!$B:$B,'10 Enrollment Ratios'!$1:$5</definedName>
    <definedName name="_xlnm.Print_Titles" localSheetId="3">'11 Net Price'!$B:$B,'11 Net Price'!$1:$5</definedName>
    <definedName name="_xlnm.Print_Titles" localSheetId="4">'12 Borrowing Rate'!$B:$B,'12 Borrowing Rate'!$1:$3</definedName>
    <definedName name="_xlnm.Print_Titles" localSheetId="5">'12 INST BORROWING RATE'!$2:$3</definedName>
    <definedName name="_xlnm.Print_Titles" localSheetId="6">'13 Cumulative Debt'!$B:$B,'13 Cumulative Debt'!$1:$5</definedName>
    <definedName name="_xlnm.Print_Titles" localSheetId="7">'14 Retention'!$B:$B,'14 Retention'!$1:$5</definedName>
    <definedName name="_xlnm.Print_Titles" localSheetId="8">'16 Graduation Rates'!$B:$B,'16 Graduation Rates'!$1:$5</definedName>
    <definedName name="_xlnm.Print_Titles" localSheetId="9">'17 Degrees Conferred'!$B:$B,'17 Degrees Conferred'!$1:$5</definedName>
    <definedName name="_xlnm.Print_Titles" localSheetId="10">'19 Default Rates'!$B:$B,'19 Default Rates'!$1:$5</definedName>
    <definedName name="_xlnm.Print_Titles" localSheetId="0">'6 MN Aid Awarded'!$B:$B,'6 MN Aid Awarded'!$1:$5</definedName>
    <definedName name="_xlnm.Print_Titles" localSheetId="1">'9 Enrollment'!$B:$B,'9 Enrollment'!$1:$5</definedName>
    <definedName name="_xlnm.Print_Titles" localSheetId="14">'CUM DEBT Associate'!$3:$5</definedName>
    <definedName name="_xlnm.Print_Titles" localSheetId="15">'CUM DEBT Bachelor''s Degrees'!$3:$5</definedName>
    <definedName name="_xlnm.Print_Titles" localSheetId="13">'cum debt Certificates'!$3:$5</definedName>
    <definedName name="_xlnm.Print_Titles" localSheetId="11">sheet!$B:$B,sheet!$1:$5</definedName>
  </definedNames>
  <calcPr calcId="145621"/>
</workbook>
</file>

<file path=xl/calcChain.xml><?xml version="1.0" encoding="utf-8"?>
<calcChain xmlns="http://schemas.openxmlformats.org/spreadsheetml/2006/main">
  <c r="H169" i="15" l="1"/>
  <c r="G169" i="15"/>
  <c r="H168" i="15"/>
  <c r="G168" i="15"/>
  <c r="H167" i="15"/>
  <c r="G167" i="15"/>
  <c r="H166" i="15"/>
  <c r="G166" i="15"/>
  <c r="H165" i="15"/>
  <c r="G165" i="15"/>
  <c r="H164" i="15"/>
  <c r="G164" i="15"/>
  <c r="H163" i="15"/>
  <c r="G163" i="15"/>
  <c r="H174" i="15"/>
  <c r="G174" i="15"/>
  <c r="H160" i="15"/>
  <c r="G160" i="15"/>
  <c r="H148" i="15"/>
  <c r="G148" i="15"/>
  <c r="H143" i="15"/>
  <c r="G143" i="15"/>
  <c r="H142" i="15"/>
  <c r="G142" i="15"/>
  <c r="H141" i="15"/>
  <c r="G141" i="15"/>
  <c r="H140" i="15"/>
  <c r="G140" i="15"/>
  <c r="H133" i="15"/>
  <c r="G133" i="15"/>
  <c r="H132" i="15"/>
  <c r="G132" i="15"/>
  <c r="H131" i="15"/>
  <c r="G131" i="15"/>
  <c r="H130" i="15"/>
  <c r="G130" i="15"/>
  <c r="H129" i="15"/>
  <c r="G129" i="15"/>
  <c r="H128" i="15"/>
  <c r="G128" i="15"/>
  <c r="H127" i="15"/>
  <c r="G127" i="15"/>
  <c r="H126" i="15"/>
  <c r="G126" i="15"/>
  <c r="H125" i="15"/>
  <c r="G125" i="15"/>
  <c r="H124" i="15"/>
  <c r="G124" i="15"/>
  <c r="H119" i="15"/>
  <c r="G119" i="15"/>
  <c r="H118" i="15"/>
  <c r="G118" i="15"/>
  <c r="H117" i="15"/>
  <c r="G117" i="15"/>
  <c r="H116" i="15"/>
  <c r="G116" i="15"/>
  <c r="H115" i="15"/>
  <c r="G115" i="15"/>
  <c r="H113" i="15"/>
  <c r="G113" i="15"/>
  <c r="H112" i="15"/>
  <c r="G112" i="15"/>
  <c r="H111" i="15"/>
  <c r="G111" i="15"/>
  <c r="H110" i="15"/>
  <c r="G110" i="15"/>
  <c r="H107" i="15"/>
  <c r="G107" i="15"/>
  <c r="H106" i="15"/>
  <c r="G106" i="15"/>
  <c r="H100" i="15"/>
  <c r="G100" i="15"/>
  <c r="H99" i="15"/>
  <c r="G99" i="15"/>
  <c r="H98" i="15"/>
  <c r="G98" i="15"/>
  <c r="H95" i="15"/>
  <c r="G95" i="15"/>
  <c r="H94" i="15"/>
  <c r="G94" i="15"/>
  <c r="H89" i="15"/>
  <c r="G89" i="15"/>
  <c r="H88" i="15"/>
  <c r="G88" i="15"/>
  <c r="H87" i="15"/>
  <c r="G87" i="15"/>
  <c r="H85" i="15"/>
  <c r="G85" i="15"/>
  <c r="H82" i="15"/>
  <c r="G82" i="15"/>
  <c r="H81" i="15"/>
  <c r="G81" i="15"/>
  <c r="H80" i="15"/>
  <c r="G80" i="15"/>
  <c r="H79" i="15"/>
  <c r="G79" i="15"/>
  <c r="H78" i="15"/>
  <c r="G78" i="15"/>
  <c r="H77" i="15"/>
  <c r="G77" i="15"/>
  <c r="H75" i="15"/>
  <c r="G75" i="15"/>
  <c r="H74" i="15"/>
  <c r="G74" i="15"/>
  <c r="H73" i="15"/>
  <c r="G73" i="15"/>
  <c r="H72" i="15"/>
  <c r="G72" i="15"/>
  <c r="H71" i="15"/>
  <c r="G71" i="15"/>
  <c r="H70" i="15"/>
  <c r="G70" i="15"/>
  <c r="H69" i="15"/>
  <c r="G69" i="15"/>
  <c r="H68" i="15"/>
  <c r="G68" i="15"/>
  <c r="H67" i="15"/>
  <c r="G67" i="15"/>
  <c r="H66" i="15"/>
  <c r="G66" i="15"/>
  <c r="H65" i="15"/>
  <c r="G65" i="15"/>
  <c r="H64" i="15"/>
  <c r="G64" i="15"/>
  <c r="H63" i="15"/>
  <c r="G63" i="15"/>
  <c r="H62" i="15"/>
  <c r="G62" i="15"/>
  <c r="H61" i="15"/>
  <c r="G61" i="15"/>
  <c r="H60" i="15"/>
  <c r="G60" i="15"/>
  <c r="H59" i="15"/>
  <c r="G59" i="15"/>
  <c r="H56" i="15"/>
  <c r="G56" i="15"/>
  <c r="H55" i="15"/>
  <c r="G55" i="15"/>
  <c r="H52" i="15"/>
  <c r="G52" i="15"/>
  <c r="H51" i="15"/>
  <c r="G51" i="15"/>
  <c r="H50" i="15"/>
  <c r="G50" i="15"/>
  <c r="H49" i="15"/>
  <c r="G49" i="15"/>
  <c r="H48" i="15"/>
  <c r="G48" i="15"/>
  <c r="H45" i="15"/>
  <c r="G45" i="15"/>
  <c r="H44" i="15"/>
  <c r="G44" i="15"/>
  <c r="H43" i="15"/>
  <c r="G43" i="15"/>
  <c r="H42" i="15"/>
  <c r="G42" i="15"/>
  <c r="H41" i="15"/>
  <c r="G41" i="15"/>
  <c r="H40" i="15"/>
  <c r="G40" i="15"/>
  <c r="H39" i="15"/>
  <c r="G39" i="15"/>
  <c r="H36" i="15"/>
  <c r="G36" i="15"/>
  <c r="H35" i="15"/>
  <c r="G35" i="15"/>
  <c r="H34" i="15"/>
  <c r="G34" i="15"/>
  <c r="H33" i="15"/>
  <c r="G33" i="15"/>
  <c r="H32" i="15"/>
  <c r="G32" i="15"/>
  <c r="H31" i="15"/>
  <c r="G31" i="15"/>
  <c r="H30" i="15"/>
  <c r="G30" i="15"/>
  <c r="H29" i="15"/>
  <c r="G29" i="15"/>
  <c r="H28" i="15"/>
  <c r="G28" i="15"/>
  <c r="H27" i="15"/>
  <c r="G27" i="15"/>
  <c r="H26" i="15"/>
  <c r="G26" i="15"/>
  <c r="H25" i="15"/>
  <c r="G25" i="15"/>
  <c r="H24" i="15"/>
  <c r="G24" i="15"/>
  <c r="H23" i="15"/>
  <c r="G23" i="15"/>
  <c r="H22" i="15"/>
  <c r="G22" i="15"/>
  <c r="H21" i="15"/>
  <c r="G21" i="15"/>
  <c r="H20" i="15"/>
  <c r="G20" i="15"/>
  <c r="H19" i="15"/>
  <c r="G19" i="15"/>
  <c r="H18" i="15"/>
  <c r="G18" i="15"/>
  <c r="H17" i="15"/>
  <c r="G17" i="15"/>
  <c r="H16" i="15"/>
  <c r="G16" i="15"/>
  <c r="H15" i="15"/>
  <c r="G15" i="15"/>
  <c r="H14" i="15"/>
  <c r="G14" i="15"/>
  <c r="H13" i="15"/>
  <c r="G13" i="15"/>
  <c r="H12" i="15"/>
  <c r="G12" i="15"/>
  <c r="H11" i="15"/>
  <c r="G11" i="15"/>
  <c r="H10" i="15"/>
  <c r="G10" i="15"/>
  <c r="H9" i="15"/>
  <c r="G9" i="15"/>
  <c r="H8" i="15"/>
  <c r="G8" i="15"/>
  <c r="H7" i="15"/>
  <c r="G7" i="15"/>
  <c r="G45" i="11" l="1"/>
  <c r="F45" i="11"/>
  <c r="G56" i="11"/>
  <c r="F56" i="11"/>
  <c r="G129" i="11"/>
  <c r="F129" i="11"/>
  <c r="G36" i="11"/>
  <c r="F36" i="11"/>
  <c r="G81" i="11"/>
  <c r="F81" i="11"/>
  <c r="G119" i="11"/>
  <c r="F119" i="11"/>
  <c r="G52" i="11"/>
  <c r="F52" i="11"/>
  <c r="G51" i="11"/>
  <c r="F51" i="11"/>
  <c r="G50" i="11"/>
  <c r="F50" i="11"/>
  <c r="G49" i="11"/>
  <c r="F49" i="11"/>
  <c r="G48" i="11"/>
  <c r="F48" i="11"/>
  <c r="G64" i="11"/>
  <c r="F64" i="11"/>
  <c r="G87" i="11"/>
  <c r="F87" i="11"/>
  <c r="G128" i="11"/>
  <c r="F128" i="11"/>
  <c r="G33" i="11"/>
  <c r="F33" i="11"/>
  <c r="G79" i="11"/>
  <c r="F79" i="11"/>
  <c r="G76" i="11"/>
  <c r="F76" i="11"/>
  <c r="G44" i="11"/>
  <c r="F44" i="11"/>
  <c r="G35" i="11"/>
  <c r="F35" i="11"/>
  <c r="G34" i="11"/>
  <c r="F34" i="11"/>
  <c r="G78" i="11"/>
  <c r="F78" i="11"/>
  <c r="G77" i="11"/>
  <c r="F77" i="11"/>
  <c r="G43" i="11"/>
  <c r="F43" i="11"/>
  <c r="G32" i="11"/>
  <c r="F32" i="11"/>
  <c r="G31" i="11"/>
  <c r="F31" i="11"/>
  <c r="G30" i="11"/>
  <c r="F30" i="11"/>
  <c r="G118" i="11"/>
  <c r="F118" i="11"/>
  <c r="G29" i="11"/>
  <c r="F29" i="11"/>
  <c r="G28" i="11"/>
  <c r="F28" i="11"/>
  <c r="G75" i="11"/>
  <c r="F75" i="11"/>
  <c r="G127" i="11"/>
  <c r="F127" i="11"/>
  <c r="G80" i="11"/>
  <c r="F80" i="11"/>
  <c r="G126" i="11"/>
  <c r="F126" i="11"/>
  <c r="G27" i="11"/>
  <c r="F27" i="11"/>
  <c r="G26" i="11"/>
  <c r="F26" i="11"/>
  <c r="G25" i="11"/>
  <c r="F25" i="11"/>
  <c r="G74" i="11"/>
  <c r="F74" i="11"/>
  <c r="G24" i="11"/>
  <c r="F24" i="11"/>
  <c r="G117" i="11"/>
  <c r="F117" i="11"/>
  <c r="G116" i="11"/>
  <c r="F116" i="11"/>
  <c r="G115" i="11"/>
  <c r="F115" i="11"/>
  <c r="G114" i="11"/>
  <c r="F114" i="11"/>
  <c r="G23" i="11"/>
  <c r="F23" i="11"/>
  <c r="G41" i="11"/>
  <c r="F41" i="11"/>
  <c r="G42" i="11"/>
  <c r="F42" i="11"/>
  <c r="G22" i="11"/>
  <c r="F22" i="11"/>
  <c r="G21" i="11"/>
  <c r="F21" i="11"/>
  <c r="G113" i="11"/>
  <c r="F113" i="11"/>
  <c r="G112" i="11"/>
  <c r="F112" i="11"/>
  <c r="G111" i="11"/>
  <c r="F111" i="11"/>
  <c r="G110" i="11"/>
  <c r="F110" i="11"/>
  <c r="G109" i="11"/>
  <c r="F109" i="11"/>
  <c r="G108" i="11"/>
  <c r="F108" i="11"/>
  <c r="G107" i="11"/>
  <c r="F107" i="11"/>
  <c r="G106" i="11"/>
  <c r="F106" i="11"/>
  <c r="G105" i="11"/>
  <c r="F105" i="11"/>
  <c r="G104" i="11"/>
  <c r="F104" i="11"/>
  <c r="G103" i="11"/>
  <c r="F103" i="11"/>
  <c r="G20" i="11"/>
  <c r="F20" i="11"/>
  <c r="G73" i="11"/>
  <c r="F73" i="11"/>
  <c r="G102" i="11"/>
  <c r="F102" i="11"/>
  <c r="G101" i="11"/>
  <c r="F101" i="11"/>
  <c r="G40" i="11"/>
  <c r="F40" i="11"/>
  <c r="G19" i="11"/>
  <c r="F19" i="11"/>
  <c r="G100" i="11"/>
  <c r="F100" i="11"/>
  <c r="G72" i="11"/>
  <c r="F72" i="11"/>
  <c r="G71" i="11"/>
  <c r="F71" i="11"/>
  <c r="G55" i="11"/>
  <c r="F55" i="11"/>
  <c r="G99" i="11"/>
  <c r="F99" i="11"/>
  <c r="G18" i="11"/>
  <c r="F18" i="11"/>
  <c r="G98" i="11"/>
  <c r="F98" i="11"/>
  <c r="G97" i="11"/>
  <c r="F97" i="11"/>
  <c r="G17" i="11"/>
  <c r="F17" i="11"/>
  <c r="G16" i="11"/>
  <c r="F16" i="11"/>
  <c r="G96" i="11"/>
  <c r="F96" i="11"/>
  <c r="G15" i="11"/>
  <c r="F15" i="11"/>
  <c r="G95" i="11"/>
  <c r="F95" i="11"/>
  <c r="G14" i="11"/>
  <c r="F14" i="11"/>
  <c r="G125" i="11"/>
  <c r="F125" i="11"/>
  <c r="G70" i="11"/>
  <c r="F70" i="11"/>
  <c r="G69" i="11"/>
  <c r="F69" i="11"/>
  <c r="G94" i="11"/>
  <c r="F94" i="11"/>
  <c r="G93" i="11"/>
  <c r="F93" i="11"/>
  <c r="G13" i="11"/>
  <c r="F13" i="11"/>
  <c r="G92" i="11"/>
  <c r="F92" i="11"/>
  <c r="G91" i="11"/>
  <c r="F91" i="11"/>
  <c r="G90" i="11"/>
  <c r="F90" i="11"/>
  <c r="G12" i="11"/>
  <c r="F12" i="11"/>
  <c r="G68" i="11"/>
  <c r="F68" i="11"/>
  <c r="G67" i="11"/>
  <c r="F67" i="11"/>
  <c r="G66" i="11"/>
  <c r="F66" i="11"/>
  <c r="G65" i="11"/>
  <c r="F65" i="11"/>
  <c r="G122" i="11"/>
  <c r="F122" i="11"/>
  <c r="G63" i="11"/>
  <c r="F63" i="11"/>
  <c r="G11" i="11"/>
  <c r="F11" i="11"/>
  <c r="G10" i="11"/>
  <c r="F10" i="11"/>
  <c r="G62" i="11"/>
  <c r="F62" i="11"/>
  <c r="G124" i="11"/>
  <c r="F124" i="11"/>
  <c r="G89" i="11"/>
  <c r="F89" i="11"/>
  <c r="G88" i="11"/>
  <c r="F88" i="11"/>
  <c r="G61" i="11"/>
  <c r="F61" i="11"/>
  <c r="G60" i="11"/>
  <c r="F60" i="11"/>
  <c r="G39" i="11"/>
  <c r="F39" i="11"/>
  <c r="G59" i="11"/>
  <c r="F59" i="11"/>
  <c r="G86" i="11"/>
  <c r="F86" i="11"/>
  <c r="G123" i="11"/>
  <c r="F123" i="11"/>
  <c r="G85" i="11"/>
  <c r="F85" i="11"/>
  <c r="G9" i="11"/>
  <c r="F9" i="11"/>
  <c r="G8" i="11"/>
  <c r="F8" i="11"/>
  <c r="G7" i="11"/>
  <c r="F7" i="11"/>
  <c r="G84" i="11"/>
  <c r="F84" i="11"/>
  <c r="C63" i="10" l="1"/>
  <c r="C62" i="10"/>
  <c r="B61" i="10"/>
  <c r="C61" i="10" s="1"/>
  <c r="C60" i="10"/>
  <c r="C59" i="10"/>
  <c r="C58" i="10"/>
  <c r="C57" i="10"/>
  <c r="C56" i="10"/>
  <c r="C55" i="10"/>
  <c r="C53" i="10"/>
  <c r="C52" i="10"/>
  <c r="C51" i="10"/>
  <c r="C50" i="10"/>
  <c r="B47" i="10"/>
  <c r="D47" i="10" s="1"/>
  <c r="C41" i="10"/>
  <c r="C40" i="10"/>
  <c r="C38" i="10"/>
  <c r="C34" i="10"/>
  <c r="C33" i="10"/>
  <c r="C32" i="10"/>
  <c r="B21" i="10"/>
  <c r="D21" i="10" s="1"/>
  <c r="C20" i="10"/>
  <c r="C19" i="10"/>
  <c r="C18" i="10"/>
  <c r="C17" i="10"/>
  <c r="C14" i="10"/>
  <c r="E14" i="10" s="1"/>
  <c r="B14" i="10"/>
  <c r="D14" i="10" s="1"/>
  <c r="E13" i="10"/>
  <c r="E12" i="10"/>
  <c r="E11" i="10"/>
  <c r="E10" i="10"/>
  <c r="E9" i="10"/>
  <c r="E8" i="10"/>
  <c r="E7" i="10"/>
  <c r="C66" i="9"/>
  <c r="B65" i="9"/>
  <c r="C65" i="9" s="1"/>
  <c r="B64" i="9"/>
  <c r="C64" i="9" s="1"/>
  <c r="C63" i="9"/>
  <c r="C62" i="9"/>
  <c r="C61" i="9"/>
  <c r="C60" i="9"/>
  <c r="C59" i="9"/>
  <c r="C58" i="9"/>
  <c r="B57" i="9"/>
  <c r="C56" i="9"/>
  <c r="C55" i="9"/>
  <c r="C54" i="9"/>
  <c r="C53" i="9"/>
  <c r="C52" i="9"/>
  <c r="C51" i="9"/>
  <c r="B48" i="9"/>
  <c r="C47" i="9"/>
  <c r="C46" i="9"/>
  <c r="C45" i="9"/>
  <c r="C44" i="9"/>
  <c r="C43" i="9"/>
  <c r="D37" i="9"/>
  <c r="C37" i="9"/>
  <c r="E37" i="9" s="1"/>
  <c r="B37" i="9"/>
  <c r="C63" i="8"/>
  <c r="B62" i="8"/>
  <c r="C62" i="8" s="1"/>
  <c r="C61" i="8"/>
  <c r="C60" i="8"/>
  <c r="B59" i="8"/>
  <c r="C59" i="8" s="1"/>
  <c r="C58" i="8"/>
  <c r="C57" i="8"/>
  <c r="C56" i="8"/>
  <c r="C55" i="8"/>
  <c r="B54" i="8"/>
  <c r="C54" i="8" s="1"/>
  <c r="C53" i="8"/>
  <c r="C51" i="8"/>
  <c r="C50" i="8"/>
  <c r="B49" i="8"/>
  <c r="C49" i="8" s="1"/>
  <c r="B48" i="8"/>
  <c r="C44" i="8"/>
  <c r="C43" i="8"/>
  <c r="C42" i="8"/>
  <c r="C41" i="8"/>
  <c r="C37" i="8"/>
  <c r="B37" i="8"/>
  <c r="E37" i="8" l="1"/>
  <c r="B64" i="8"/>
  <c r="C48" i="9"/>
  <c r="B67" i="9"/>
  <c r="C47" i="10"/>
  <c r="E47" i="10" s="1"/>
  <c r="C21" i="10"/>
  <c r="E21" i="10" s="1"/>
  <c r="C64" i="10"/>
  <c r="E48" i="9"/>
  <c r="D48" i="9"/>
  <c r="B64" i="10"/>
  <c r="D64" i="10" s="1"/>
  <c r="D37" i="8"/>
  <c r="C48" i="8"/>
  <c r="C64" i="8" s="1"/>
  <c r="C57" i="9"/>
  <c r="C67" i="9" s="1"/>
  <c r="E64" i="10" l="1"/>
  <c r="E64" i="8"/>
  <c r="D64" i="8"/>
  <c r="E67" i="9"/>
  <c r="D67" i="9"/>
  <c r="B137" i="6" l="1"/>
  <c r="B87" i="6"/>
  <c r="B55" i="6"/>
  <c r="B50" i="6"/>
  <c r="B42" i="6"/>
  <c r="M103" i="1" l="1"/>
  <c r="M106" i="1"/>
  <c r="M109" i="1"/>
</calcChain>
</file>

<file path=xl/sharedStrings.xml><?xml version="1.0" encoding="utf-8"?>
<sst xmlns="http://schemas.openxmlformats.org/spreadsheetml/2006/main" count="3556" uniqueCount="626">
  <si>
    <t>Undergraduate</t>
  </si>
  <si>
    <t>Graduate</t>
  </si>
  <si>
    <t>High School Student</t>
  </si>
  <si>
    <t>State Universities</t>
  </si>
  <si>
    <t>Bemidji State University</t>
  </si>
  <si>
    <t>Minnesota State University Moorhead</t>
  </si>
  <si>
    <t>Saint Cloud State University</t>
  </si>
  <si>
    <t>Winona State University</t>
  </si>
  <si>
    <t>Southwest Minnesota State University</t>
  </si>
  <si>
    <t>Metropolitan State University</t>
  </si>
  <si>
    <t>Itasca Community College</t>
  </si>
  <si>
    <t>Vermilion Community College</t>
  </si>
  <si>
    <t>Anoka-Ramsey Community College</t>
  </si>
  <si>
    <t>North Hennepin Community College</t>
  </si>
  <si>
    <t>Rainy River Community College</t>
  </si>
  <si>
    <t>Normandale Community College</t>
  </si>
  <si>
    <t>Inver Hills Community College</t>
  </si>
  <si>
    <t>Fond du Lac Tribal &amp; Community College</t>
  </si>
  <si>
    <t>Alexandria Tech and Community College</t>
  </si>
  <si>
    <t>Anoka Technical College</t>
  </si>
  <si>
    <t>Dakota County Technical College</t>
  </si>
  <si>
    <t>Pine Technical College</t>
  </si>
  <si>
    <t>Saint Cloud Technical College</t>
  </si>
  <si>
    <t>Saint Paul College</t>
  </si>
  <si>
    <t>Hennepin Technical College</t>
  </si>
  <si>
    <t>Northwest Technical College</t>
  </si>
  <si>
    <t>Minnesota State College-Southeast Tech</t>
  </si>
  <si>
    <t>South Central College</t>
  </si>
  <si>
    <t>MN State Community &amp; Technical College</t>
  </si>
  <si>
    <t>Riverland Community College</t>
  </si>
  <si>
    <t>Central Lakes College</t>
  </si>
  <si>
    <t>Hibbing Community College</t>
  </si>
  <si>
    <t>Ridgewater College</t>
  </si>
  <si>
    <t>Minnesota West Community &amp; Techn College</t>
  </si>
  <si>
    <t>Rochester Community &amp; Technical College</t>
  </si>
  <si>
    <t>Northland Community &amp; Technical College</t>
  </si>
  <si>
    <t>Mesabi Range Community &amp; Techn College</t>
  </si>
  <si>
    <t>Minneapolis Community &amp; Techn College</t>
  </si>
  <si>
    <t>Century College</t>
  </si>
  <si>
    <t>Lake Superior College</t>
  </si>
  <si>
    <t>University of Minnesota</t>
  </si>
  <si>
    <t>University of Minnesota-Duluth</t>
  </si>
  <si>
    <t>University of Minnesota-Twin Cities</t>
  </si>
  <si>
    <t>University of Minnesota-Morris</t>
  </si>
  <si>
    <t>University of Minnesota-Crookston</t>
  </si>
  <si>
    <t>University of Minnesota-Rochester</t>
  </si>
  <si>
    <t>Augsburg College</t>
  </si>
  <si>
    <t>Bethel University</t>
  </si>
  <si>
    <t>Carleton College</t>
  </si>
  <si>
    <t>Concordia College Moorhead</t>
  </si>
  <si>
    <t>Concordia University St. Paul</t>
  </si>
  <si>
    <t>Martin Luther College</t>
  </si>
  <si>
    <t>Gustavus Adolphus College</t>
  </si>
  <si>
    <t>Hamline University</t>
  </si>
  <si>
    <t>Macalester College</t>
  </si>
  <si>
    <t>Minneapolis College Art &amp; Design</t>
  </si>
  <si>
    <t>Crossroads College</t>
  </si>
  <si>
    <t>North Central University</t>
  </si>
  <si>
    <t>College of Saint Benedict</t>
  </si>
  <si>
    <t>Saint Catherine University</t>
  </si>
  <si>
    <t>Saint Johns University</t>
  </si>
  <si>
    <t>Saint Olaf College</t>
  </si>
  <si>
    <t>Crown College</t>
  </si>
  <si>
    <t>College of Saint Scholastica</t>
  </si>
  <si>
    <t>Bethany Lutheran College</t>
  </si>
  <si>
    <t>Oak Hills Christian College</t>
  </si>
  <si>
    <t>Presentation College (Fairmont)</t>
  </si>
  <si>
    <t>Private Career Schools</t>
  </si>
  <si>
    <t>Academy College</t>
  </si>
  <si>
    <t>Brown College (Mendota Heights)</t>
  </si>
  <si>
    <t>Brown College (Brooklyn Center)</t>
  </si>
  <si>
    <t>Duluth Business University</t>
  </si>
  <si>
    <t>Dunwoody College of Technology</t>
  </si>
  <si>
    <t>Travel Academy</t>
  </si>
  <si>
    <t>Hastings Beauty School</t>
  </si>
  <si>
    <t>Globe University (Woodbury)</t>
  </si>
  <si>
    <t>Minneapolis Business College</t>
  </si>
  <si>
    <t>Herzing University</t>
  </si>
  <si>
    <t>Minnesota School of Business (Richfield)</t>
  </si>
  <si>
    <t>Minnesota School of Business (Plymouth)</t>
  </si>
  <si>
    <t>Minnesota School of Barbering</t>
  </si>
  <si>
    <t>Art Institutes International Minnesota</t>
  </si>
  <si>
    <t>Empire Beauty School (Bloomington)</t>
  </si>
  <si>
    <t>Regency Beauty Institute (St. Cloud)</t>
  </si>
  <si>
    <t>Regency Beauty Institute (Blaine)</t>
  </si>
  <si>
    <t>Model College Hair Design</t>
  </si>
  <si>
    <t>Moler Barber School</t>
  </si>
  <si>
    <t>Regency Beauty Institute (Burnsville)</t>
  </si>
  <si>
    <t>Cosmetology Training Center (Mankato)</t>
  </si>
  <si>
    <t>McNally Smith College of Music</t>
  </si>
  <si>
    <t>Empire Beauty School (Eden Prairie)</t>
  </si>
  <si>
    <t>Minnesota School of Cosmetology (Woodbury)</t>
  </si>
  <si>
    <t>Minnesota School of Cosmetology (Plymouth)</t>
  </si>
  <si>
    <t>Aveda Institute Minneapolis</t>
  </si>
  <si>
    <t>American Indian OIC</t>
  </si>
  <si>
    <t>Summit Academy OIC</t>
  </si>
  <si>
    <t>CenterPoint Massage and Shiatsu Therapy</t>
  </si>
  <si>
    <t>Anthem College (Minnesota)</t>
  </si>
  <si>
    <t>American Academy of Acupuncture</t>
  </si>
  <si>
    <t>Miami Ad School Minneapolis</t>
  </si>
  <si>
    <t>Montessori Training Center</t>
  </si>
  <si>
    <t>Institute of Production &amp; Recording</t>
  </si>
  <si>
    <t>Brainco School of Advertising</t>
  </si>
  <si>
    <t>LA Beauty School</t>
  </si>
  <si>
    <t>Regency Beauty Institute (Maplewood)</t>
  </si>
  <si>
    <t>Regency Beauty Institute (Minnetonka)</t>
  </si>
  <si>
    <t>Transportation Center for Excellence</t>
  </si>
  <si>
    <t>Everest Institute</t>
  </si>
  <si>
    <t>Avalon School of Cosmetology</t>
  </si>
  <si>
    <t>Green River School of Dance</t>
  </si>
  <si>
    <t>Minnesota School of Beauty</t>
  </si>
  <si>
    <t>Empire Beauty School (St. Paul)</t>
  </si>
  <si>
    <t>ITT Technical Institute (Eden Prairie)</t>
  </si>
  <si>
    <t>ITT Technical Institute (Brooklyn Center)</t>
  </si>
  <si>
    <t>PCI Academy New Hope</t>
  </si>
  <si>
    <t>Minnesota School of Business (Shakopee)</t>
  </si>
  <si>
    <t>Minnesota School of Business (St. Cloud)</t>
  </si>
  <si>
    <t>LeCordon Bleu College of Culinary Arts</t>
  </si>
  <si>
    <t>Minnesota School of Business (Rochester)</t>
  </si>
  <si>
    <t>Nova Academy of Cosmetology</t>
  </si>
  <si>
    <t>Minneapolis Media Institute</t>
  </si>
  <si>
    <t>Minnesota School of Business (Lakeville)</t>
  </si>
  <si>
    <t>MRI School of Minnesota</t>
  </si>
  <si>
    <t>Trails End Taxidermy</t>
  </si>
  <si>
    <t>Empire Beauty School (Spring Lake Park)</t>
  </si>
  <si>
    <t>Minnesota School of Business (Blaine)</t>
  </si>
  <si>
    <t>Regency Beauty Institute (Duluth)</t>
  </si>
  <si>
    <t>Minnesota School of Business (Elk River)</t>
  </si>
  <si>
    <t>Rochester School of Hair</t>
  </si>
  <si>
    <t>Globe University (Minneapolis)</t>
  </si>
  <si>
    <t>Professional Salon Academy</t>
  </si>
  <si>
    <t>Park Avenue School of Cosmetology</t>
  </si>
  <si>
    <t>Rasmussen College</t>
  </si>
  <si>
    <t>Minnesota School of Business (Moorhead)</t>
  </si>
  <si>
    <t>Brensten Education</t>
  </si>
  <si>
    <t>Argosy University/Twin Cities</t>
  </si>
  <si>
    <t>University of Phoenix (Mpls/St. Paul)</t>
  </si>
  <si>
    <t>DeVry University (Edina Center)</t>
  </si>
  <si>
    <t>Leech Lake Tribal College</t>
  </si>
  <si>
    <t>White Earth Tribal College</t>
  </si>
  <si>
    <t>Adler Graduate School</t>
  </si>
  <si>
    <t>Bethel Seminary</t>
  </si>
  <si>
    <t>William Mitchell College of Law</t>
  </si>
  <si>
    <t>Northwestern Health Sciences University</t>
  </si>
  <si>
    <t>Vesper College</t>
  </si>
  <si>
    <t>Tribal Colleges</t>
  </si>
  <si>
    <t>Source: Minnesota Office of Higher Education</t>
  </si>
  <si>
    <t>Public 2-Year</t>
  </si>
  <si>
    <t>Private 4-Year Colleges</t>
  </si>
  <si>
    <t>Private Graduate &amp; Professional</t>
  </si>
  <si>
    <t>Total Enrolled</t>
  </si>
  <si>
    <t>Fall Enrollment Level</t>
  </si>
  <si>
    <t>Undergraduate Demographic Data</t>
  </si>
  <si>
    <t>Undergraduate Outcomes Data</t>
  </si>
  <si>
    <t>Overall Graduation Rate</t>
  </si>
  <si>
    <t>Certificates Below Bachelor's Degree</t>
  </si>
  <si>
    <t>Graduate Certificates and Degrees</t>
  </si>
  <si>
    <t>Total Awards</t>
  </si>
  <si>
    <t>Bachelor's Degrees</t>
  </si>
  <si>
    <t>Associate Degrees</t>
  </si>
  <si>
    <t>Minnesota School of Business (Brooklyn Ctr.)</t>
  </si>
  <si>
    <t>National American University (Bloomington)</t>
  </si>
  <si>
    <t>National American University (Brooklyn Ctr.)</t>
  </si>
  <si>
    <t>National American University (Burnsville)</t>
  </si>
  <si>
    <t>National American University (Roseville)</t>
  </si>
  <si>
    <t>Saint Marys University of Minnesota</t>
  </si>
  <si>
    <t>University of Northwestern-St. Paul</t>
  </si>
  <si>
    <t>68%</t>
  </si>
  <si>
    <t>50%</t>
  </si>
  <si>
    <t>41%</t>
  </si>
  <si>
    <t>37%</t>
  </si>
  <si>
    <t>53%</t>
  </si>
  <si>
    <t>29%</t>
  </si>
  <si>
    <t>54%</t>
  </si>
  <si>
    <t>43%</t>
  </si>
  <si>
    <t>47%</t>
  </si>
  <si>
    <t>44%</t>
  </si>
  <si>
    <t>60%</t>
  </si>
  <si>
    <t>39%</t>
  </si>
  <si>
    <t>23%</t>
  </si>
  <si>
    <t>52%</t>
  </si>
  <si>
    <t>42%</t>
  </si>
  <si>
    <t>51%</t>
  </si>
  <si>
    <t>19%</t>
  </si>
  <si>
    <t>36%</t>
  </si>
  <si>
    <t>35%</t>
  </si>
  <si>
    <t>49%</t>
  </si>
  <si>
    <t>56%</t>
  </si>
  <si>
    <t>40%</t>
  </si>
  <si>
    <t>55%</t>
  </si>
  <si>
    <t>57%</t>
  </si>
  <si>
    <t>34%</t>
  </si>
  <si>
    <t>46%</t>
  </si>
  <si>
    <t>31%</t>
  </si>
  <si>
    <t>14%</t>
  </si>
  <si>
    <t>90%</t>
  </si>
  <si>
    <t>84%</t>
  </si>
  <si>
    <t/>
  </si>
  <si>
    <t>21%</t>
  </si>
  <si>
    <t>27%</t>
  </si>
  <si>
    <t>94%</t>
  </si>
  <si>
    <t>79%</t>
  </si>
  <si>
    <t>91%</t>
  </si>
  <si>
    <t>82%</t>
  </si>
  <si>
    <t>87%</t>
  </si>
  <si>
    <t>58%</t>
  </si>
  <si>
    <t>100%</t>
  </si>
  <si>
    <t>65%</t>
  </si>
  <si>
    <t>66%</t>
  </si>
  <si>
    <t>17%</t>
  </si>
  <si>
    <t>20%</t>
  </si>
  <si>
    <t>73%</t>
  </si>
  <si>
    <t>25%</t>
  </si>
  <si>
    <t>30%</t>
  </si>
  <si>
    <t>89%</t>
  </si>
  <si>
    <t>63%</t>
  </si>
  <si>
    <t>81%</t>
  </si>
  <si>
    <t>71%</t>
  </si>
  <si>
    <t>67%</t>
  </si>
  <si>
    <t>74%</t>
  </si>
  <si>
    <t>45%</t>
  </si>
  <si>
    <t>8%</t>
  </si>
  <si>
    <t>15%</t>
  </si>
  <si>
    <t>61%</t>
  </si>
  <si>
    <t>3%</t>
  </si>
  <si>
    <t>99%</t>
  </si>
  <si>
    <t>77%</t>
  </si>
  <si>
    <t>28%</t>
  </si>
  <si>
    <t>22%</t>
  </si>
  <si>
    <t>26%</t>
  </si>
  <si>
    <t>32%</t>
  </si>
  <si>
    <t>98%</t>
  </si>
  <si>
    <t>64%</t>
  </si>
  <si>
    <t>95%</t>
  </si>
  <si>
    <t>96%</t>
  </si>
  <si>
    <t>78%</t>
  </si>
  <si>
    <t>70%</t>
  </si>
  <si>
    <t>62%</t>
  </si>
  <si>
    <t>33%</t>
  </si>
  <si>
    <t>Health Science Percent</t>
  </si>
  <si>
    <t>Information Technology Percent</t>
  </si>
  <si>
    <t>STEM Percent</t>
  </si>
  <si>
    <t>Fall to Fall Retention</t>
  </si>
  <si>
    <t>Graduation Rates at 4-Year Institutions</t>
  </si>
  <si>
    <t>4-Year Graduation Rate</t>
  </si>
  <si>
    <t>6-Year Graduation Rate</t>
  </si>
  <si>
    <t>Graduation Rates at 2-Year Institutions</t>
  </si>
  <si>
    <t>3-Year Graduation Rate</t>
  </si>
  <si>
    <t>White Student 6-Year Graduation Rate</t>
  </si>
  <si>
    <t>Students of Color 6-Year Graduation Rate</t>
  </si>
  <si>
    <t>Students of Color Graduation Plus Transfer Rate</t>
  </si>
  <si>
    <t>White Students Graduation Plus Transfer Rate</t>
  </si>
  <si>
    <t>Awards Conferred</t>
  </si>
  <si>
    <t>Total All Levels</t>
  </si>
  <si>
    <t>Total All Undergraduate Only</t>
  </si>
  <si>
    <t>Combined 2-Year and 4-Year</t>
  </si>
  <si>
    <t>3-Year Graduation Plus Transfer Rate</t>
  </si>
  <si>
    <t>Student Loan Default Rates</t>
  </si>
  <si>
    <t>Original Order</t>
  </si>
  <si>
    <t>Number in Cohort</t>
  </si>
  <si>
    <t>Percent Defaulting (Default Rate)</t>
  </si>
  <si>
    <t>Two-Year Default Rates: 2011</t>
  </si>
  <si>
    <t>Three-Year Default Rate: 2010</t>
  </si>
  <si>
    <t>SELF Loan</t>
  </si>
  <si>
    <t>Total Loans</t>
  </si>
  <si>
    <t>Total Loan Amount</t>
  </si>
  <si>
    <t>*Total of all institution locations.</t>
  </si>
  <si>
    <t>College of Visual Arts</t>
  </si>
  <si>
    <t>National American University</t>
  </si>
  <si>
    <t>Central Beauty School</t>
  </si>
  <si>
    <t>Massage &amp; Spa Professional Academy</t>
  </si>
  <si>
    <t>Minnesota Commercial Diver Training Center</t>
  </si>
  <si>
    <t>Pro-Image Beauty School</t>
  </si>
  <si>
    <t>Minnesota Indian Scholarship Program</t>
  </si>
  <si>
    <t>Total Recipients</t>
  </si>
  <si>
    <t>Capella University</t>
  </si>
  <si>
    <t>Cosmetology Careers Unltd (Duluth)</t>
  </si>
  <si>
    <t>Walden University</t>
  </si>
  <si>
    <t>Percent of full-time first-time undergraduates receiving any aid</t>
  </si>
  <si>
    <t>Average grant award</t>
  </si>
  <si>
    <t>Number of full-time first-time undergraduates receiving federal grant aid</t>
  </si>
  <si>
    <t>% receiving fed aid</t>
  </si>
  <si>
    <t>Sum Federal Grants</t>
  </si>
  <si>
    <t>Number of full-time first-time undergraduates receiving state/local grant aid</t>
  </si>
  <si>
    <t>% receiving state aid</t>
  </si>
  <si>
    <t>Sum State Grants</t>
  </si>
  <si>
    <t>Number of full-time first-time undergraduates receiving  institutional grant aid</t>
  </si>
  <si>
    <t>% inst aid</t>
  </si>
  <si>
    <t>Any Grants</t>
  </si>
  <si>
    <t>Federal Grants</t>
  </si>
  <si>
    <t>State Grants</t>
  </si>
  <si>
    <t>Institutional Grants</t>
  </si>
  <si>
    <t>All Aid</t>
  </si>
  <si>
    <t>Sum Inst. Grants</t>
  </si>
  <si>
    <t>Avg. inst. Aid</t>
  </si>
  <si>
    <t>Avg. state aid</t>
  </si>
  <si>
    <t>Avg. fed grant aid</t>
  </si>
  <si>
    <t>% receiving any grant aid</t>
  </si>
  <si>
    <t>Overall</t>
  </si>
  <si>
    <t>N/A</t>
  </si>
  <si>
    <t>State Work Study</t>
  </si>
  <si>
    <t>Total</t>
  </si>
  <si>
    <t>Total Student Award Amount</t>
  </si>
  <si>
    <t>1 year change</t>
  </si>
  <si>
    <t>2 year change</t>
  </si>
  <si>
    <t>Cohort size</t>
  </si>
  <si>
    <t>Average Net Price</t>
  </si>
  <si>
    <t>Average Net Price by Income Group (2011-2012)</t>
  </si>
  <si>
    <t>$0-$30,000</t>
  </si>
  <si>
    <t>$30,000-$48,000</t>
  </si>
  <si>
    <t>$48,000-$75,000</t>
  </si>
  <si>
    <t>$75,000-$110,000</t>
  </si>
  <si>
    <t>$110,000+</t>
  </si>
  <si>
    <t>Average Net Price $0-$75,000</t>
  </si>
  <si>
    <t>2011-2012 Average Net Price</t>
  </si>
  <si>
    <t>Pell Grants</t>
  </si>
  <si>
    <t>Minnesota School of Business (all sites)</t>
  </si>
  <si>
    <t>NTI Scholl of CAD Technoology</t>
  </si>
  <si>
    <t>incl.</t>
  </si>
  <si>
    <t>Mayo Clinic, College of Medicine</t>
  </si>
  <si>
    <t>COSMETOLOGY CAREERS UNLTD - HIBBING</t>
  </si>
  <si>
    <t>CENTERPOINT MASSAGE &amp; SHIATSU THERAPY SCHOOL &amp; CLINIC</t>
  </si>
  <si>
    <t>NORTHWEST TECHNICAL INSTITUTE</t>
  </si>
  <si>
    <t>Minnesota State Grants</t>
  </si>
  <si>
    <t>Financial Aid Data Reported to the U.S. Department of Education</t>
  </si>
  <si>
    <t>Annual Borrowing</t>
  </si>
  <si>
    <t>Cumulative Debt</t>
  </si>
  <si>
    <t>Data Source:</t>
  </si>
  <si>
    <t>Institution Name</t>
  </si>
  <si>
    <t>OHE Enrollment Database</t>
  </si>
  <si>
    <t>Percent of Entering Class Used to Calculate Rate</t>
  </si>
  <si>
    <t>Percent of State Aid Applicants Enrolled for 15 or More Credits in Fall Term 2012</t>
  </si>
  <si>
    <t>State Grant Applicant Database</t>
  </si>
  <si>
    <t>IPEDS</t>
  </si>
  <si>
    <t>OHE Cumulative Debt Survey</t>
  </si>
  <si>
    <t>Federal Cohort Default Database</t>
  </si>
  <si>
    <t>Minnesota State Grant End of Year Report</t>
  </si>
  <si>
    <t>SELF Loan Database</t>
  </si>
  <si>
    <t>Minnesota Indian Scholarship Database</t>
  </si>
  <si>
    <t>Financial Aid Final Reports</t>
  </si>
  <si>
    <t>IPEDS Data, OHE Analysis</t>
  </si>
  <si>
    <t>Private Career Schools Continued</t>
  </si>
  <si>
    <t>Metric / Data</t>
  </si>
  <si>
    <t>2012-2013 Financial Aid Awards</t>
  </si>
  <si>
    <t>Pell Grant Volume Report/ OHE Financial Aid Awarded survey</t>
  </si>
  <si>
    <t>State Grant Applicant Database / OHE Enrollment Database</t>
  </si>
  <si>
    <t>Postsecondary Child Care Grants</t>
  </si>
  <si>
    <t>Employment Rate</t>
  </si>
  <si>
    <t>OHE Completions Database / DEED</t>
  </si>
  <si>
    <t>Employment One Year after Graduation</t>
  </si>
  <si>
    <t>% Employed in Minnesota</t>
  </si>
  <si>
    <t>% Employed Full-time in Minnesota</t>
  </si>
  <si>
    <t>Average Cumulative Debt</t>
  </si>
  <si>
    <t>Borrowing Rate</t>
  </si>
  <si>
    <t>Average Amount Borrowed (annual)</t>
  </si>
  <si>
    <t>Fall 2012</t>
  </si>
  <si>
    <t>Enrollment of Lower Income Students</t>
  </si>
  <si>
    <t>Percent of Undergraduates who are Fall New Entering Freshmen</t>
  </si>
  <si>
    <t xml:space="preserve">Percent of Undergraduates who are Fall New Transfer Students </t>
  </si>
  <si>
    <t>Percent of Undergraduates who are MN Residents</t>
  </si>
  <si>
    <t xml:space="preserve">Percent of Undergraduates who are Age 25 and Older </t>
  </si>
  <si>
    <t xml:space="preserve">Percent of Undergraduates who are Students of Color </t>
  </si>
  <si>
    <t>Pell Grant Volume Report /OHE Enrollment Database</t>
  </si>
  <si>
    <t>Minnesota School of Business</t>
  </si>
  <si>
    <r>
      <t xml:space="preserve">Ratio of Fall Undergraduates : Pell Grant Recipients </t>
    </r>
    <r>
      <rPr>
        <b/>
        <vertAlign val="superscript"/>
        <sz val="11"/>
        <rFont val="Calibri"/>
        <family val="2"/>
        <scheme val="minor"/>
      </rPr>
      <t>2</t>
    </r>
  </si>
  <si>
    <t>1. Institutions do not participate in federal Title IV.</t>
  </si>
  <si>
    <t>2. Clock Hour schools may have a ratio exceeding 1.00 due to differences in the time period of reporting between Enrollment and State Grant</t>
  </si>
  <si>
    <t>Graduation</t>
  </si>
  <si>
    <t>FY2013</t>
  </si>
  <si>
    <t>Minnesota Resident UGs Fall 2012</t>
  </si>
  <si>
    <t>Alexandria Technical College</t>
  </si>
  <si>
    <t>Mesabi Range Community and Technical College</t>
  </si>
  <si>
    <t>Minneapolis Community and Technical College</t>
  </si>
  <si>
    <t>Minnesota State College-Southeast</t>
  </si>
  <si>
    <t>Minnesota State Community and Technical College</t>
  </si>
  <si>
    <t>Minnesota West Community and Technical College</t>
  </si>
  <si>
    <t>Northland Community and Technical College</t>
  </si>
  <si>
    <t>Rochester Community and Technical College</t>
  </si>
  <si>
    <t>South Central Technical College</t>
  </si>
  <si>
    <t>St. Cloud Technical College</t>
  </si>
  <si>
    <t>St. Paul College</t>
  </si>
  <si>
    <t>Minnesota State University, Mankato</t>
  </si>
  <si>
    <t>St. Cloud State University</t>
  </si>
  <si>
    <t>University of Minnesota Crookston</t>
  </si>
  <si>
    <t>University of Minnesota Duluth</t>
  </si>
  <si>
    <t>University of Minnesota Morris</t>
  </si>
  <si>
    <t>University of Minnesota Twin Cities</t>
  </si>
  <si>
    <t>Augsburg College total</t>
  </si>
  <si>
    <t>College of St. Benedict</t>
  </si>
  <si>
    <t>College of St. Scholastica</t>
  </si>
  <si>
    <t>Minneapolis College of Art and Design</t>
  </si>
  <si>
    <t>Northwestern College</t>
  </si>
  <si>
    <t>Presentation College</t>
  </si>
  <si>
    <t>St. Catherine University</t>
  </si>
  <si>
    <t>St. John's University</t>
  </si>
  <si>
    <t>St. Mary's University of Minnesota</t>
  </si>
  <si>
    <t>St. Olaf College</t>
  </si>
  <si>
    <t>Summit Academy Opportunity Industrialization Center</t>
  </si>
  <si>
    <t>University of St. Thomas</t>
  </si>
  <si>
    <t>Anthem College</t>
  </si>
  <si>
    <t>Argosy University Twin Cities</t>
  </si>
  <si>
    <t>Art Institute International Minnesota</t>
  </si>
  <si>
    <t>Brown College</t>
  </si>
  <si>
    <t>Bryman Institute</t>
  </si>
  <si>
    <t>Central Beauty School Cambridge</t>
  </si>
  <si>
    <t>Cosmetology Training Center Mankato</t>
  </si>
  <si>
    <t>DeVry University Edina Center</t>
  </si>
  <si>
    <t>Empire Beauty School Bloomington</t>
  </si>
  <si>
    <t>Empire Beauty School St. Paul</t>
  </si>
  <si>
    <t>Globe College</t>
  </si>
  <si>
    <t>Institute of Production and Recording</t>
  </si>
  <si>
    <t>ITT Technical Institute</t>
  </si>
  <si>
    <t>Le Cordon Bleu School of Culinary Arts Minneapolis St. Paul</t>
  </si>
  <si>
    <t>Minnesota School of Cosmetology</t>
  </si>
  <si>
    <t>Model College of Hair Design</t>
  </si>
  <si>
    <t>Moler Barber School of Hairstyling</t>
  </si>
  <si>
    <t>NTI School of CAD Technology</t>
  </si>
  <si>
    <t>Rasmussen College Blaine</t>
  </si>
  <si>
    <t>Rasmussen College Brooklyn Park</t>
  </si>
  <si>
    <t>Rasmussen College Eagan</t>
  </si>
  <si>
    <t>Rasmussen College Lake Elmo</t>
  </si>
  <si>
    <t>Rasmussen College Mankato</t>
  </si>
  <si>
    <t>Rasmussen College Minnetonka</t>
  </si>
  <si>
    <t>Rasmussen College Moorhead</t>
  </si>
  <si>
    <t>Rasmussen College St. Cloud</t>
  </si>
  <si>
    <t>Regency Beauty Institute-Blaine</t>
  </si>
  <si>
    <t>Rochester School of Hair Design</t>
  </si>
  <si>
    <t>University of Phoenix Minneapolis St. Paul</t>
  </si>
  <si>
    <t>incorrect denominator 1/23/14 MF</t>
  </si>
  <si>
    <r>
      <t xml:space="preserve">Ratio of Fall MN Resident Undergraduates : Minnesota State Grant Recipients </t>
    </r>
    <r>
      <rPr>
        <b/>
        <vertAlign val="superscript"/>
        <sz val="11"/>
        <color rgb="FFFF0000"/>
        <rFont val="Calibri"/>
        <family val="2"/>
        <scheme val="minor"/>
      </rPr>
      <t>2</t>
    </r>
  </si>
  <si>
    <t>see tab</t>
  </si>
  <si>
    <t>not available</t>
  </si>
  <si>
    <t>Average Cumulative Student Loan Debt 2009-2010</t>
  </si>
  <si>
    <t>Certificate Recipients (Sub-Baccalaureate)</t>
  </si>
  <si>
    <t>Cumulative Debt for Certificate Recipients in 2009-2010</t>
  </si>
  <si>
    <t>Institution</t>
  </si>
  <si>
    <t>Number of Degree Recipients, 2010</t>
  </si>
  <si>
    <t>Number with Loans, 2010</t>
  </si>
  <si>
    <t>Average Cumulative Student Loan Debt for Those with Loans, 2010*</t>
  </si>
  <si>
    <t>Percent with Loans, 2010</t>
  </si>
  <si>
    <t>MnSCU 2-Year Colleges</t>
  </si>
  <si>
    <t>Alexandria Technical and Community College</t>
  </si>
  <si>
    <t>Fond du Lac Tribal and Community College</t>
  </si>
  <si>
    <t>Minnesota State College - Southeast Technical</t>
  </si>
  <si>
    <t>Northland community and Technical College</t>
  </si>
  <si>
    <t>Northwest Technical College - Bemidji</t>
  </si>
  <si>
    <t>Saint Cloud Technical and Community College</t>
  </si>
  <si>
    <t>Vermillion Community College</t>
  </si>
  <si>
    <t>Total - MnSCU 2-Year Colleges</t>
  </si>
  <si>
    <r>
      <t xml:space="preserve">Private Not-for-Profit Institutions </t>
    </r>
    <r>
      <rPr>
        <sz val="11"/>
        <color theme="1"/>
        <rFont val="Calibri"/>
        <family val="2"/>
        <scheme val="minor"/>
      </rPr>
      <t>Reporting Certificate Recipients</t>
    </r>
  </si>
  <si>
    <t>Saint Mary's University of Minnesota</t>
  </si>
  <si>
    <r>
      <t xml:space="preserve">Private For-Profit Institutions </t>
    </r>
    <r>
      <rPr>
        <sz val="11"/>
        <color theme="1"/>
        <rFont val="Calibri"/>
        <family val="2"/>
        <scheme val="minor"/>
      </rPr>
      <t>Reporting Certificate Recipients</t>
    </r>
  </si>
  <si>
    <t>Anthem College - Minnesota**</t>
  </si>
  <si>
    <t>Empire Beauty Schools-Minnesota campuses**</t>
  </si>
  <si>
    <t>Everest Institute - Eagan**</t>
  </si>
  <si>
    <t>Globe University</t>
  </si>
  <si>
    <t>Herzing University-Minneapolis**</t>
  </si>
  <si>
    <t>Le Cordon Bleu - Minneapolis/Saint Paul**</t>
  </si>
  <si>
    <t>National American University-Minnesota**</t>
  </si>
  <si>
    <t>Rasmussen Colleges-Minnesota</t>
  </si>
  <si>
    <t>Regency Beauty Institute</t>
  </si>
  <si>
    <t>Total - Private For-Profit Institutions -Certificates</t>
  </si>
  <si>
    <t>*Average student loan debt incurred at the institution for those with loans. Includes loans from federal, state, private and institution sources. Debt is the amount known to the postsecondary institution.</t>
  </si>
  <si>
    <t>Sources of data:</t>
  </si>
  <si>
    <r>
      <rPr>
        <b/>
        <sz val="11"/>
        <color theme="1"/>
        <rFont val="Calibri"/>
        <family val="2"/>
        <scheme val="minor"/>
      </rPr>
      <t xml:space="preserve">Data reported to OHE </t>
    </r>
    <r>
      <rPr>
        <sz val="11"/>
        <color theme="1"/>
        <rFont val="Calibri"/>
        <family val="2"/>
        <scheme val="minor"/>
      </rPr>
      <t>in fall 2012 by the University of MN, MnSCU, MN Private Colleges and individual non-profit and for-profit institutions:</t>
    </r>
  </si>
  <si>
    <t>Number of certificate recipients</t>
  </si>
  <si>
    <t>Cumulative student loan debt</t>
  </si>
  <si>
    <t>Percent with loans</t>
  </si>
  <si>
    <t>Associate Degree Recipients</t>
  </si>
  <si>
    <t>Cumulative Debt for Associate Degree Recipients in 2009-2010</t>
  </si>
  <si>
    <t>Private Not-for-Profit Institutions</t>
  </si>
  <si>
    <t>Concordia University - St. Paul</t>
  </si>
  <si>
    <t>Saint Catherine's University</t>
  </si>
  <si>
    <t>Total - Private Not For-Profit Institutions</t>
  </si>
  <si>
    <r>
      <t>Private For-Profit Institutions</t>
    </r>
    <r>
      <rPr>
        <sz val="11"/>
        <color theme="1"/>
        <rFont val="Calibri"/>
        <family val="2"/>
        <scheme val="minor"/>
      </rPr>
      <t xml:space="preserve"> Reporting Associate Degree Recipients</t>
    </r>
  </si>
  <si>
    <t>Argosy University</t>
  </si>
  <si>
    <t>DeVry University-Minnesota</t>
  </si>
  <si>
    <t>Herzing University-Minneapolis</t>
  </si>
  <si>
    <t>ITT Technical Institute-Eden Prairie</t>
  </si>
  <si>
    <t>Le Cordon Bleu - Minneapolis/Saint Paul</t>
  </si>
  <si>
    <t>National American University-Minnesota</t>
  </si>
  <si>
    <t>Total - Private For-Profit Institutions -Associate Degrees</t>
  </si>
  <si>
    <t>Number of associate degree recipients</t>
  </si>
  <si>
    <t>Average Cumulative Student Loan Debt, 2009-2010</t>
  </si>
  <si>
    <t>Bachelor's Degree Recipients</t>
  </si>
  <si>
    <t>Cumulative Debt for Bachelor's Degree Recipients in 2009-2010</t>
  </si>
  <si>
    <t>MnSCU 4-Year Universities</t>
  </si>
  <si>
    <t>Minnesota State University-Mankato</t>
  </si>
  <si>
    <t>Minnesota State University-Moorhead</t>
  </si>
  <si>
    <t>Southwest State University</t>
  </si>
  <si>
    <t>MnSCU 4-Year Universities-Totals</t>
  </si>
  <si>
    <t>University of Minnesota-Totals</t>
  </si>
  <si>
    <r>
      <t xml:space="preserve">Private Not-for-Profit Institutions </t>
    </r>
    <r>
      <rPr>
        <sz val="11"/>
        <color theme="1"/>
        <rFont val="Calibri"/>
        <family val="2"/>
        <scheme val="minor"/>
      </rPr>
      <t>Reporting bachelor's Degree Recipients</t>
    </r>
  </si>
  <si>
    <t>Concordia College - Moorhead</t>
  </si>
  <si>
    <t>Macalaster College</t>
  </si>
  <si>
    <t>St. Marys University of Minnesota</t>
  </si>
  <si>
    <t>Totals -Not-For-Profit Institutions- Bachelor's Degrees</t>
  </si>
  <si>
    <r>
      <t xml:space="preserve">Private For-Profit Institutions </t>
    </r>
    <r>
      <rPr>
        <sz val="11"/>
        <color theme="1"/>
        <rFont val="Calibri"/>
        <family val="2"/>
        <scheme val="minor"/>
      </rPr>
      <t>Reporting Bachelor's Degree Recipients</t>
    </r>
  </si>
  <si>
    <t>Argosy University**</t>
  </si>
  <si>
    <t>Capella University (Minnesota residents for cum. debt)</t>
  </si>
  <si>
    <t>DeVry University-Minnesota**</t>
  </si>
  <si>
    <t>ITT Technical Institute-Eden Prairie**</t>
  </si>
  <si>
    <t>University of Phoenix-Minneapolis/St. Paul**</t>
  </si>
  <si>
    <t>Totals - For-Profit Institutions- Bachelor's Degrees</t>
  </si>
  <si>
    <t>Number of bachelor's degree recipients</t>
  </si>
  <si>
    <t>Average amount of Federal student loan aid received by undergraduate students</t>
  </si>
  <si>
    <t>Total amount of Federal student loan aid received by undergraduate students</t>
  </si>
  <si>
    <t>Alexandria Technical &amp; Community College</t>
  </si>
  <si>
    <t>Anthem College-Minnesota</t>
  </si>
  <si>
    <t>Apostolic Bible Institute Inc</t>
  </si>
  <si>
    <t>Argosy University-Twin Cities</t>
  </si>
  <si>
    <t>Brown College-Brooklyn Center</t>
  </si>
  <si>
    <t>Brown College-Mendota Heights</t>
  </si>
  <si>
    <t>Central Lakes College-Brainerd</t>
  </si>
  <si>
    <t>Concordia College at Moorhead</t>
  </si>
  <si>
    <t>Concordia University-Saint Paul</t>
  </si>
  <si>
    <t>Globe University-Minneapolis</t>
  </si>
  <si>
    <t>Globe University-Woodbury</t>
  </si>
  <si>
    <t>Hazelden Graduate School of Addiction Studies</t>
  </si>
  <si>
    <t>Hibbing Community College-A Technical and Community College</t>
  </si>
  <si>
    <t>ITT Technical Institute-Brooklyn Center</t>
  </si>
  <si>
    <t>Le Cordon Bleu College of Culinary Arts-Minneapolis</t>
  </si>
  <si>
    <t>Miami Ad School-Minneapolis</t>
  </si>
  <si>
    <t>Minnesota School of Business-Blaine</t>
  </si>
  <si>
    <t>Minnesota School of Business-Brooklyn Center</t>
  </si>
  <si>
    <t>Minnesota School of Business-Elk River</t>
  </si>
  <si>
    <t>Minnesota School of Business-Lakeville</t>
  </si>
  <si>
    <t>Minnesota School of Business-Moorhead</t>
  </si>
  <si>
    <t>Minnesota School of Business-Plymouth</t>
  </si>
  <si>
    <t>Minnesota School of Business-Richfield</t>
  </si>
  <si>
    <t>Minnesota School of Business-Rochester</t>
  </si>
  <si>
    <t>Minnesota School of Business-Shakopee</t>
  </si>
  <si>
    <t>Minnesota School of Business-Waite Park</t>
  </si>
  <si>
    <t>Minnesota State College-Southeast Technical</t>
  </si>
  <si>
    <t>National American University-Bloomington</t>
  </si>
  <si>
    <t>National American University-Brooklyn Center</t>
  </si>
  <si>
    <t>National American University-Burnsville</t>
  </si>
  <si>
    <t>National American University-Roseville</t>
  </si>
  <si>
    <t>Northwest Technical Institute</t>
  </si>
  <si>
    <t>Rasmussen College-Minnesota</t>
  </si>
  <si>
    <t>Saint Paul College-A Community and Technical College</t>
  </si>
  <si>
    <t>St Catherine University</t>
  </si>
  <si>
    <t>St Olaf College</t>
  </si>
  <si>
    <t>St. Cloud Technical and Community College</t>
  </si>
  <si>
    <t>Strayer University-Minnesota</t>
  </si>
  <si>
    <t>University of Phoenix-Minneapolis/St Paul Campus</t>
  </si>
  <si>
    <t>White Earth Tribal and Community College</t>
  </si>
  <si>
    <t>NEEDS DEFINITION</t>
  </si>
  <si>
    <t>SEE BOTTOM OF COLUMN</t>
  </si>
  <si>
    <t xml:space="preserve">IPEDS Definition: Percent of entering class represented by your current year GRS cohort. </t>
  </si>
  <si>
    <t>This is a variable that is downloaded from IPEDS. They calculate the rate based on answers from the enrollment survey of total entering students.</t>
  </si>
  <si>
    <t>Total entering students at the undergraduate level</t>
  </si>
  <si>
    <t>Variable Description</t>
  </si>
  <si>
    <t>In addition to the students in the GRS cohort, this would include:</t>
  </si>
  <si>
    <t>* part -time undergraduate students</t>
  </si>
  <si>
    <t>* non-degree/certificate-seeking undergraduates</t>
  </si>
  <si>
    <t>* students who initially attended the prior summer term and returned again in the fall</t>
  </si>
  <si>
    <t>(other than those included in the GRS cohort)</t>
  </si>
  <si>
    <t>* students transferring into your institution at any undergraduate level for the first time</t>
  </si>
  <si>
    <t>Full-Time Students Cohort Size</t>
  </si>
  <si>
    <t>Full-Time Students Retention Rate</t>
  </si>
  <si>
    <t>Part-Time Students Cohort Size</t>
  </si>
  <si>
    <t>Part-Time Students Retention Rate</t>
  </si>
  <si>
    <t>Number of Minnesota State Grant Recipients, Fall Term 2012</t>
  </si>
  <si>
    <t>Number of Pell Grant Recipients, 2012-2013</t>
  </si>
  <si>
    <r>
      <t xml:space="preserve">Ratio of Fall Minnesota Resident Undergraduates : Minnesota State Grant Recipients </t>
    </r>
    <r>
      <rPr>
        <b/>
        <vertAlign val="superscript"/>
        <sz val="11"/>
        <color theme="1"/>
        <rFont val="Calibri"/>
        <family val="2"/>
        <scheme val="minor"/>
      </rPr>
      <t>2</t>
    </r>
  </si>
  <si>
    <t>2011-2012</t>
  </si>
  <si>
    <t>Table 12. Undergraduate Borrowing Rate and Average Amount Borrowed</t>
  </si>
  <si>
    <t>Metric/Data</t>
  </si>
  <si>
    <t>IPEDS Financial Aid Survey</t>
  </si>
  <si>
    <t>Total number of undergraduates - financial aid cohort 2011-2012</t>
  </si>
  <si>
    <t>Number of undergraduate students receiving Federal student loans 2011-2012</t>
  </si>
  <si>
    <t>Percent of Undergraduates Receiving Federal Student Loans 2011-2012</t>
  </si>
  <si>
    <t>Average amount of Federal student loan aid received by undergraduate students 2011-2012</t>
  </si>
  <si>
    <t>Art Institutes International-Minnesota</t>
  </si>
  <si>
    <t>Number of Recipients, 2009-2010</t>
  </si>
  <si>
    <t>Number Graduating with Loans, 2009-2010</t>
  </si>
  <si>
    <t>Percent of Graduates with Loans, 2009-2010</t>
  </si>
  <si>
    <t>**Average student loan debt incurred at the institution for those with loans. Includes loans from federal, state, private and institution sources. Debt is the amount known to the postsecondary institution.</t>
  </si>
  <si>
    <t>Average Cumulative Student Loan Debt for Those with Loans, 2009-2010**</t>
  </si>
  <si>
    <t>Empire Beauty School (all campuses)</t>
  </si>
  <si>
    <t>Globe University (all campuses)</t>
  </si>
  <si>
    <t>Cumulative Debt for Certificate Recipients  2009-2010</t>
  </si>
  <si>
    <t>Cumulative Debt for Associate Degree Recipients  2009-2010</t>
  </si>
  <si>
    <t>Cumulative Debt for Bachelor's Degree Recipients  2009-2010</t>
  </si>
  <si>
    <t>Fall to Fall Retention Rates 
for First-Time Degree-Seeking Undergraduates</t>
  </si>
  <si>
    <t>IPEDS Graduation Rate Survey</t>
  </si>
  <si>
    <t>OHE Analysis of IPEDS Data</t>
  </si>
  <si>
    <t>Awards Conferred 2011-2012</t>
  </si>
  <si>
    <t>Percent of Undergraduate Degrees by Major</t>
  </si>
  <si>
    <t>Total State Grants</t>
  </si>
  <si>
    <t>Total Pell Grants</t>
  </si>
  <si>
    <t>Total Loans Amounts</t>
  </si>
  <si>
    <t>Number of Loans</t>
  </si>
  <si>
    <t>Number of Recipients</t>
  </si>
  <si>
    <t>Total Scholarships</t>
  </si>
  <si>
    <t>Total Child Care Grants</t>
  </si>
  <si>
    <t>Total Work Study Funds</t>
  </si>
  <si>
    <t>Table 11 Net Price</t>
  </si>
  <si>
    <t>Table 10 Ratio of Aid Recipients to Students Enrolled</t>
  </si>
  <si>
    <t>Table 9 Enrollment</t>
  </si>
  <si>
    <t>Table 12 Undergraduate Borrowing Rate and Average Amount Borrowed</t>
  </si>
  <si>
    <t>Table 13 Cumulative Debt of Graduates</t>
  </si>
  <si>
    <t>Table 14 Retention Rates</t>
  </si>
  <si>
    <t>Table 16 Graduation Rates</t>
  </si>
  <si>
    <t>Table 17 Degrees Conferred</t>
  </si>
  <si>
    <t>Table 19 Student Loan Cohort Default Rates</t>
  </si>
  <si>
    <t>Table 6 2012-2013 Financial Aid Awards</t>
  </si>
  <si>
    <t>University of Minnesota, Crookston</t>
  </si>
  <si>
    <t>University of Minnesota, Duluth</t>
  </si>
  <si>
    <t>University of Minnesota, Morris</t>
  </si>
  <si>
    <t>University of Minnesota, Rochester</t>
  </si>
  <si>
    <t>University of Minnesota, Twin Cities</t>
  </si>
  <si>
    <t>OHE Net Price</t>
  </si>
  <si>
    <t>Average OHE Net Price</t>
  </si>
  <si>
    <t>2011-2012 Average OHE Net Price</t>
  </si>
  <si>
    <t>**</t>
  </si>
  <si>
    <t>** Enrollment data is collected during the August-October time frame and grant applications received during the July 2012-June 2013 time frame preventing the Office from calculating a “percent of undergraduates receiving a grant” for all institutions. In response. the ratio of grant recipients to undergraduates is utilized where possible. The Office is determining alternatives to the data utilized for this metric to provide better estimates of Pell Grant recipient enrollment</t>
  </si>
  <si>
    <t>Graduation Rates at 4-Year Institutions 2012</t>
  </si>
  <si>
    <t>Graduation Rates at 2-Year Institutions 2012</t>
  </si>
  <si>
    <t>Combined 2-Year and 4-Year Programs 2012</t>
  </si>
  <si>
    <t>Percent of New Entering Undergraduates used in 2012 Graduation Rate Calculations</t>
  </si>
  <si>
    <t xml:space="preserve"> 6-Year Graduation Rate for White Students</t>
  </si>
  <si>
    <t xml:space="preserve">6-Year Graduation Rate for Students of Color </t>
  </si>
  <si>
    <t xml:space="preserve"> Graduation Plus Transfer Rate White Students</t>
  </si>
  <si>
    <t xml:space="preserve">Graduation Plus Transfer Rate Students of Color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</si>
</sst>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 numFmtId="168" formatCode="###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1"/>
      <color theme="1" tint="0.499984740745262"/>
      <name val="Calibri"/>
      <family val="2"/>
      <scheme val="minor"/>
    </font>
    <font>
      <sz val="8"/>
      <color theme="0" tint="-0.499984740745262"/>
      <name val="Calibri"/>
      <family val="2"/>
      <scheme val="minor"/>
    </font>
    <font>
      <sz val="9"/>
      <color theme="1"/>
      <name val="Calibri"/>
      <family val="2"/>
      <scheme val="minor"/>
    </font>
    <font>
      <sz val="10"/>
      <color theme="1"/>
      <name val="Arial"/>
      <family val="2"/>
    </font>
    <font>
      <sz val="10"/>
      <name val="Arial"/>
      <family val="2"/>
    </font>
    <font>
      <b/>
      <sz val="11"/>
      <name val="Calibri"/>
      <family val="2"/>
      <scheme val="minor"/>
    </font>
    <font>
      <b/>
      <sz val="11"/>
      <color indexed="8"/>
      <name val="Calibri"/>
      <family val="2"/>
      <scheme val="minor"/>
    </font>
    <font>
      <sz val="8"/>
      <name val="Arial"/>
      <family val="2"/>
    </font>
    <font>
      <sz val="10"/>
      <name val="Times New Roman"/>
      <family val="1"/>
    </font>
    <font>
      <sz val="11"/>
      <name val="Calibri"/>
      <family val="2"/>
      <scheme val="minor"/>
    </font>
    <font>
      <b/>
      <sz val="9"/>
      <color theme="1"/>
      <name val="Calibri"/>
      <family val="2"/>
      <scheme val="minor"/>
    </font>
    <font>
      <b/>
      <sz val="9"/>
      <name val="Calibri"/>
      <family val="2"/>
      <scheme val="minor"/>
    </font>
    <font>
      <b/>
      <sz val="9"/>
      <color indexed="8"/>
      <name val="Calibri"/>
      <family val="2"/>
      <scheme val="minor"/>
    </font>
    <font>
      <b/>
      <sz val="11"/>
      <color rgb="FFFF0000"/>
      <name val="Calibri"/>
      <family val="2"/>
      <scheme val="minor"/>
    </font>
    <font>
      <b/>
      <sz val="9"/>
      <color rgb="FFFF0000"/>
      <name val="Calibri"/>
      <family val="2"/>
      <scheme val="minor"/>
    </font>
    <font>
      <b/>
      <vertAlign val="superscript"/>
      <sz val="11"/>
      <name val="Calibri"/>
      <family val="2"/>
      <scheme val="minor"/>
    </font>
    <font>
      <sz val="11"/>
      <color rgb="FFFF0000"/>
      <name val="Calibri"/>
      <family val="2"/>
      <scheme val="minor"/>
    </font>
    <font>
      <b/>
      <sz val="10"/>
      <name val="Arial"/>
      <family val="2"/>
    </font>
    <font>
      <sz val="9"/>
      <color indexed="8"/>
      <name val="Arial"/>
      <family val="2"/>
    </font>
    <font>
      <b/>
      <vertAlign val="superscript"/>
      <sz val="11"/>
      <color rgb="FFFF000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1"/>
      <color indexed="8"/>
      <name val="Arial"/>
      <family val="2"/>
    </font>
    <font>
      <sz val="11"/>
      <color rgb="FFFF0000"/>
      <name val="Arial"/>
      <family val="2"/>
    </font>
    <font>
      <b/>
      <sz val="10.5"/>
      <color rgb="FFFF0000"/>
      <name val="Arial"/>
      <family val="2"/>
    </font>
    <font>
      <b/>
      <sz val="12"/>
      <color rgb="FFFF0000"/>
      <name val="Arial"/>
      <family val="2"/>
    </font>
    <font>
      <sz val="12"/>
      <color rgb="FFFF0000"/>
      <name val="Arial"/>
      <family val="2"/>
    </font>
    <font>
      <b/>
      <sz val="14"/>
      <name val="Calibri"/>
      <family val="2"/>
      <scheme val="minor"/>
    </font>
    <font>
      <b/>
      <vertAlign val="superscript"/>
      <sz val="11"/>
      <color theme="1"/>
      <name val="Calibri"/>
      <family val="2"/>
      <scheme val="minor"/>
    </font>
    <font>
      <b/>
      <sz val="14"/>
      <color indexed="8"/>
      <name val="Calibri"/>
      <family val="2"/>
      <scheme val="minor"/>
    </font>
    <font>
      <b/>
      <sz val="9"/>
      <color indexed="8"/>
      <name val="Arial"/>
      <family val="2"/>
    </font>
    <font>
      <b/>
      <sz val="10"/>
      <color theme="1"/>
      <name val="Arial"/>
      <family val="2"/>
    </font>
    <font>
      <sz val="11"/>
      <color indexed="8"/>
      <name val="Calibri"/>
      <family val="2"/>
      <scheme val="minor"/>
    </font>
    <font>
      <sz val="9"/>
      <name val="Times New Roman"/>
      <family val="1"/>
    </font>
    <font>
      <sz val="9"/>
      <color theme="0"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indexed="9"/>
        <bgColor indexed="64"/>
      </patternFill>
    </fill>
    <fill>
      <patternFill patternType="solid">
        <fgColor theme="0" tint="-0.499984740745262"/>
        <bgColor indexed="64"/>
      </patternFill>
    </fill>
    <fill>
      <patternFill patternType="solid">
        <fgColor theme="1" tint="0.499984740745262"/>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7" fillId="0" borderId="0"/>
    <xf numFmtId="44" fontId="6" fillId="0" borderId="0" applyFont="0" applyFill="0" applyBorder="0" applyAlignment="0" applyProtection="0"/>
    <xf numFmtId="0" fontId="10" fillId="0" borderId="0"/>
    <xf numFmtId="0" fontId="7" fillId="0" borderId="0"/>
    <xf numFmtId="9" fontId="6" fillId="0" borderId="0" applyFont="0" applyFill="0" applyBorder="0" applyAlignment="0" applyProtection="0"/>
    <xf numFmtId="0" fontId="6" fillId="0" borderId="0"/>
    <xf numFmtId="43" fontId="6" fillId="0" borderId="0" applyFont="0" applyFill="0" applyBorder="0" applyAlignment="0" applyProtection="0"/>
  </cellStyleXfs>
  <cellXfs count="609">
    <xf numFmtId="0" fontId="0" fillId="0" borderId="0" xfId="0"/>
    <xf numFmtId="0" fontId="0" fillId="0" borderId="0" xfId="0" applyAlignment="1">
      <alignment horizontal="right"/>
    </xf>
    <xf numFmtId="0" fontId="0" fillId="0" borderId="0" xfId="0" applyFill="1"/>
    <xf numFmtId="10" fontId="0" fillId="0" borderId="0" xfId="0" applyNumberFormat="1" applyFill="1"/>
    <xf numFmtId="10" fontId="2" fillId="0" borderId="0" xfId="0" applyNumberFormat="1" applyFont="1" applyFill="1"/>
    <xf numFmtId="1" fontId="2" fillId="0" borderId="0" xfId="0" applyNumberFormat="1" applyFont="1" applyFill="1"/>
    <xf numFmtId="1" fontId="0" fillId="0" borderId="0" xfId="0" applyNumberFormat="1" applyFill="1"/>
    <xf numFmtId="0" fontId="0" fillId="0" borderId="0" xfId="0" applyFill="1" applyBorder="1"/>
    <xf numFmtId="10" fontId="0" fillId="0" borderId="0" xfId="0" applyNumberFormat="1" applyFill="1" applyBorder="1"/>
    <xf numFmtId="0" fontId="2" fillId="0" borderId="0" xfId="0" applyFont="1" applyFill="1" applyBorder="1"/>
    <xf numFmtId="10" fontId="2" fillId="0" borderId="0" xfId="0" applyNumberFormat="1" applyFont="1" applyFill="1" applyBorder="1"/>
    <xf numFmtId="165" fontId="0" fillId="0" borderId="0" xfId="3" applyNumberFormat="1" applyFont="1" applyFill="1"/>
    <xf numFmtId="165" fontId="2" fillId="0" borderId="2" xfId="3" applyNumberFormat="1" applyFont="1" applyFill="1" applyBorder="1" applyAlignment="1">
      <alignment vertical="center"/>
    </xf>
    <xf numFmtId="165" fontId="2" fillId="0" borderId="2" xfId="3" applyNumberFormat="1" applyFont="1" applyFill="1" applyBorder="1" applyAlignment="1">
      <alignment horizontal="center" vertical="center" wrapText="1"/>
    </xf>
    <xf numFmtId="165" fontId="9" fillId="0" borderId="2" xfId="3" applyNumberFormat="1" applyFont="1" applyFill="1" applyBorder="1" applyAlignment="1">
      <alignment horizontal="center" vertical="center" wrapText="1"/>
    </xf>
    <xf numFmtId="0" fontId="2" fillId="0" borderId="0" xfId="0" applyFont="1" applyFill="1"/>
    <xf numFmtId="164" fontId="0" fillId="0" borderId="0" xfId="1" applyNumberFormat="1" applyFont="1" applyFill="1"/>
    <xf numFmtId="164" fontId="0" fillId="0" borderId="0" xfId="0" applyNumberFormat="1" applyFill="1"/>
    <xf numFmtId="9" fontId="0" fillId="0" borderId="0" xfId="2" applyFont="1" applyFill="1"/>
    <xf numFmtId="165" fontId="2" fillId="0" borderId="0" xfId="3" applyNumberFormat="1" applyFont="1" applyFill="1" applyAlignment="1">
      <alignment horizontal="right"/>
    </xf>
    <xf numFmtId="3" fontId="2" fillId="0" borderId="0" xfId="0" applyNumberFormat="1" applyFont="1" applyFill="1"/>
    <xf numFmtId="165" fontId="2" fillId="0" borderId="0" xfId="3" applyNumberFormat="1" applyFont="1" applyFill="1"/>
    <xf numFmtId="0" fontId="0" fillId="0" borderId="0" xfId="3" applyNumberFormat="1" applyFont="1" applyFill="1"/>
    <xf numFmtId="0" fontId="0" fillId="0" borderId="0" xfId="0" applyFill="1" applyAlignment="1">
      <alignment horizontal="right"/>
    </xf>
    <xf numFmtId="9" fontId="0" fillId="0" borderId="0" xfId="0" applyNumberFormat="1" applyFill="1"/>
    <xf numFmtId="165" fontId="0" fillId="0" borderId="0" xfId="3" applyNumberFormat="1" applyFont="1" applyFill="1" applyAlignment="1">
      <alignment horizontal="right"/>
    </xf>
    <xf numFmtId="3" fontId="0" fillId="0" borderId="0" xfId="0" applyNumberFormat="1" applyFont="1" applyFill="1" applyBorder="1"/>
    <xf numFmtId="165" fontId="0" fillId="0" borderId="0" xfId="3" applyNumberFormat="1" applyFont="1" applyFill="1" applyBorder="1"/>
    <xf numFmtId="0" fontId="0" fillId="0" borderId="0" xfId="0" applyFont="1" applyFill="1"/>
    <xf numFmtId="164" fontId="2" fillId="0" borderId="0" xfId="1" applyNumberFormat="1" applyFont="1" applyFill="1"/>
    <xf numFmtId="164" fontId="2" fillId="0" borderId="0" xfId="0" applyNumberFormat="1" applyFont="1" applyFill="1"/>
    <xf numFmtId="9" fontId="2" fillId="0" borderId="0" xfId="2" applyFont="1" applyFill="1"/>
    <xf numFmtId="9" fontId="2" fillId="0" borderId="0" xfId="0" applyNumberFormat="1" applyFont="1" applyFill="1"/>
    <xf numFmtId="3" fontId="2" fillId="0" borderId="0" xfId="0" applyNumberFormat="1" applyFont="1" applyFill="1" applyBorder="1"/>
    <xf numFmtId="165" fontId="2" fillId="0" borderId="0" xfId="3" applyNumberFormat="1" applyFont="1" applyFill="1" applyBorder="1"/>
    <xf numFmtId="3" fontId="12" fillId="0" borderId="0" xfId="1" applyNumberFormat="1" applyFont="1" applyFill="1" applyBorder="1"/>
    <xf numFmtId="165" fontId="12" fillId="0" borderId="0" xfId="3" applyNumberFormat="1" applyFont="1" applyFill="1" applyBorder="1"/>
    <xf numFmtId="0" fontId="4" fillId="0" borderId="0" xfId="0" applyFont="1" applyFill="1"/>
    <xf numFmtId="0" fontId="5" fillId="0" borderId="0" xfId="0" applyFont="1" applyFill="1"/>
    <xf numFmtId="0" fontId="11" fillId="0" borderId="2" xfId="0" applyFont="1" applyFill="1" applyBorder="1"/>
    <xf numFmtId="0" fontId="2" fillId="0" borderId="0" xfId="0" applyFont="1" applyFill="1" applyAlignment="1">
      <alignment horizontal="center" wrapText="1"/>
    </xf>
    <xf numFmtId="164" fontId="2" fillId="0" borderId="0" xfId="1" applyNumberFormat="1" applyFont="1" applyFill="1" applyAlignment="1">
      <alignment horizontal="right" wrapText="1"/>
    </xf>
    <xf numFmtId="9" fontId="2" fillId="0" borderId="0" xfId="2" applyFont="1" applyFill="1" applyAlignment="1">
      <alignment horizontal="right" wrapText="1"/>
    </xf>
    <xf numFmtId="0" fontId="2" fillId="0" borderId="0" xfId="0" applyFont="1" applyFill="1" applyAlignment="1">
      <alignment horizontal="right" wrapText="1"/>
    </xf>
    <xf numFmtId="164" fontId="2" fillId="0" borderId="0" xfId="0" applyNumberFormat="1" applyFont="1" applyFill="1" applyAlignment="1">
      <alignment horizontal="right" wrapText="1"/>
    </xf>
    <xf numFmtId="0" fontId="2" fillId="0" borderId="0" xfId="0" applyFont="1" applyFill="1" applyBorder="1" applyAlignment="1">
      <alignment wrapText="1"/>
    </xf>
    <xf numFmtId="10" fontId="2" fillId="0" borderId="0" xfId="0" applyNumberFormat="1" applyFont="1" applyFill="1" applyBorder="1" applyAlignment="1">
      <alignment wrapText="1"/>
    </xf>
    <xf numFmtId="0" fontId="2" fillId="0" borderId="0" xfId="0" applyFont="1" applyFill="1" applyAlignment="1">
      <alignment wrapText="1"/>
    </xf>
    <xf numFmtId="10" fontId="2" fillId="0" borderId="0" xfId="0" applyNumberFormat="1" applyFont="1" applyFill="1" applyAlignment="1">
      <alignment wrapText="1"/>
    </xf>
    <xf numFmtId="165" fontId="8" fillId="0" borderId="0" xfId="3" applyNumberFormat="1" applyFont="1" applyFill="1" applyBorder="1" applyAlignment="1">
      <alignment horizontal="right" wrapText="1"/>
    </xf>
    <xf numFmtId="3" fontId="8" fillId="0" borderId="0" xfId="3" applyNumberFormat="1" applyFont="1" applyFill="1" applyBorder="1" applyAlignment="1">
      <alignment horizontal="center" wrapText="1"/>
    </xf>
    <xf numFmtId="165" fontId="8" fillId="0" borderId="0" xfId="3" applyNumberFormat="1" applyFont="1" applyFill="1" applyBorder="1" applyAlignment="1">
      <alignment horizontal="center" wrapText="1"/>
    </xf>
    <xf numFmtId="9" fontId="9" fillId="0" borderId="0" xfId="2" applyFont="1" applyFill="1" applyBorder="1" applyAlignment="1">
      <alignment horizontal="center" wrapText="1"/>
    </xf>
    <xf numFmtId="9" fontId="8" fillId="0" borderId="0" xfId="2" applyFont="1" applyFill="1" applyBorder="1" applyAlignment="1">
      <alignment horizontal="center" wrapText="1"/>
    </xf>
    <xf numFmtId="0" fontId="9" fillId="0" borderId="0" xfId="4" applyFont="1" applyFill="1" applyBorder="1" applyAlignment="1">
      <alignment horizontal="center" wrapText="1"/>
    </xf>
    <xf numFmtId="164" fontId="9" fillId="0" borderId="0" xfId="1" applyNumberFormat="1" applyFont="1" applyFill="1" applyBorder="1" applyAlignment="1">
      <alignment horizontal="center" wrapText="1"/>
    </xf>
    <xf numFmtId="165" fontId="9" fillId="0" borderId="0" xfId="3" applyNumberFormat="1" applyFont="1" applyFill="1" applyBorder="1" applyAlignment="1">
      <alignment horizontal="center" wrapText="1"/>
    </xf>
    <xf numFmtId="1" fontId="9" fillId="0" borderId="0" xfId="4" applyNumberFormat="1" applyFont="1" applyFill="1" applyBorder="1" applyAlignment="1">
      <alignment horizontal="center" wrapText="1"/>
    </xf>
    <xf numFmtId="165" fontId="2" fillId="0" borderId="0" xfId="3" applyNumberFormat="1" applyFont="1" applyFill="1" applyBorder="1" applyAlignment="1">
      <alignment horizontal="center" wrapText="1"/>
    </xf>
    <xf numFmtId="9" fontId="2" fillId="0" borderId="0" xfId="2" applyFont="1" applyFill="1" applyAlignment="1">
      <alignment wrapText="1"/>
    </xf>
    <xf numFmtId="0" fontId="3" fillId="0" borderId="0" xfId="0" applyFont="1" applyFill="1"/>
    <xf numFmtId="3" fontId="0" fillId="0" borderId="0" xfId="0" applyNumberFormat="1" applyFont="1" applyFill="1"/>
    <xf numFmtId="0" fontId="2" fillId="0" borderId="0" xfId="0" applyFont="1" applyFill="1" applyAlignment="1">
      <alignment horizontal="center" vertical="center" wrapText="1"/>
    </xf>
    <xf numFmtId="0" fontId="13" fillId="0" borderId="0" xfId="0" applyFont="1" applyFill="1" applyAlignment="1">
      <alignment horizontal="center" vertical="center" wrapText="1"/>
    </xf>
    <xf numFmtId="0" fontId="2" fillId="0" borderId="0" xfId="0" applyFont="1" applyFill="1" applyAlignment="1">
      <alignment vertical="center"/>
    </xf>
    <xf numFmtId="164" fontId="9" fillId="0" borderId="2" xfId="1" applyNumberFormat="1" applyFont="1" applyFill="1" applyBorder="1" applyAlignment="1">
      <alignment horizontal="center" vertical="center" wrapText="1"/>
    </xf>
    <xf numFmtId="0" fontId="2" fillId="0" borderId="2" xfId="0" applyFont="1" applyFill="1" applyBorder="1" applyAlignment="1">
      <alignment horizontal="center" vertical="center"/>
    </xf>
    <xf numFmtId="9"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9" fontId="9" fillId="0" borderId="2" xfId="2" applyFont="1" applyFill="1" applyBorder="1" applyAlignment="1">
      <alignment horizontal="center" vertical="center" wrapText="1"/>
    </xf>
    <xf numFmtId="9" fontId="8" fillId="0" borderId="2" xfId="2" applyFont="1" applyFill="1" applyBorder="1" applyAlignment="1">
      <alignment horizontal="center" vertical="center" wrapText="1"/>
    </xf>
    <xf numFmtId="165" fontId="8" fillId="0" borderId="2" xfId="3" applyNumberFormat="1" applyFont="1" applyFill="1" applyBorder="1" applyAlignment="1">
      <alignment horizontal="center" vertical="center" wrapText="1"/>
    </xf>
    <xf numFmtId="0" fontId="9" fillId="0" borderId="2" xfId="4" applyFont="1" applyFill="1" applyBorder="1" applyAlignment="1">
      <alignment horizontal="center" vertical="center" wrapText="1"/>
    </xf>
    <xf numFmtId="1" fontId="9" fillId="0" borderId="2" xfId="4" applyNumberFormat="1" applyFont="1" applyFill="1" applyBorder="1" applyAlignment="1">
      <alignment horizontal="center" vertical="center" wrapText="1"/>
    </xf>
    <xf numFmtId="9" fontId="2" fillId="0" borderId="2" xfId="2" applyFont="1" applyFill="1" applyBorder="1" applyAlignment="1">
      <alignment horizontal="center" vertical="center"/>
    </xf>
    <xf numFmtId="164" fontId="2" fillId="0" borderId="2" xfId="1" applyNumberFormat="1" applyFont="1" applyFill="1" applyBorder="1" applyAlignment="1">
      <alignment horizontal="center" vertical="center" wrapText="1"/>
    </xf>
    <xf numFmtId="164" fontId="13" fillId="0" borderId="2" xfId="1" applyNumberFormat="1" applyFont="1" applyFill="1" applyBorder="1" applyAlignment="1">
      <alignment horizontal="center" vertical="center" wrapText="1"/>
    </xf>
    <xf numFmtId="9" fontId="13" fillId="0" borderId="2" xfId="2" applyFont="1" applyFill="1" applyBorder="1" applyAlignment="1">
      <alignment horizontal="center" vertical="center" wrapText="1"/>
    </xf>
    <xf numFmtId="164" fontId="2" fillId="0" borderId="2" xfId="1" applyNumberFormat="1" applyFont="1" applyFill="1" applyBorder="1" applyAlignment="1">
      <alignment vertical="center"/>
    </xf>
    <xf numFmtId="3" fontId="8" fillId="0" borderId="2" xfId="3" applyNumberFormat="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2" xfId="0" applyFont="1" applyFill="1" applyBorder="1" applyAlignment="1">
      <alignment horizontal="center" wrapText="1"/>
    </xf>
    <xf numFmtId="10" fontId="2" fillId="0" borderId="2" xfId="0" applyNumberFormat="1" applyFont="1" applyFill="1" applyBorder="1" applyAlignment="1">
      <alignment horizontal="center" vertical="center" wrapText="1"/>
    </xf>
    <xf numFmtId="9" fontId="15" fillId="0" borderId="2" xfId="2" applyFont="1" applyFill="1" applyBorder="1" applyAlignment="1">
      <alignment horizontal="center" vertical="center" wrapText="1"/>
    </xf>
    <xf numFmtId="0" fontId="15" fillId="0" borderId="2" xfId="4" applyFont="1" applyFill="1" applyBorder="1" applyAlignment="1">
      <alignment horizontal="center" vertical="center" wrapText="1"/>
    </xf>
    <xf numFmtId="165" fontId="13" fillId="0" borderId="2" xfId="3" applyNumberFormat="1" applyFont="1" applyFill="1" applyBorder="1" applyAlignment="1">
      <alignment horizontal="center" vertical="center" wrapText="1"/>
    </xf>
    <xf numFmtId="165" fontId="2" fillId="0" borderId="2" xfId="3"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10" fontId="16" fillId="0" borderId="2" xfId="0" applyNumberFormat="1"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3" borderId="0" xfId="0" applyFill="1"/>
    <xf numFmtId="164" fontId="0" fillId="3" borderId="0" xfId="1" applyNumberFormat="1" applyFont="1" applyFill="1"/>
    <xf numFmtId="164" fontId="0" fillId="3" borderId="0" xfId="0" applyNumberFormat="1" applyFill="1"/>
    <xf numFmtId="9" fontId="0" fillId="3" borderId="0" xfId="2" applyFont="1" applyFill="1"/>
    <xf numFmtId="0" fontId="0" fillId="3" borderId="0" xfId="0" applyFill="1" applyAlignment="1">
      <alignment horizontal="right"/>
    </xf>
    <xf numFmtId="9" fontId="0" fillId="3" borderId="0" xfId="0" applyNumberFormat="1" applyFill="1"/>
    <xf numFmtId="0" fontId="0" fillId="3" borderId="0" xfId="0" applyFill="1" applyBorder="1"/>
    <xf numFmtId="10" fontId="0" fillId="3" borderId="0" xfId="0" applyNumberFormat="1" applyFill="1" applyBorder="1"/>
    <xf numFmtId="10" fontId="0" fillId="3" borderId="0" xfId="0" applyNumberFormat="1" applyFill="1"/>
    <xf numFmtId="165" fontId="0" fillId="3" borderId="0" xfId="3" applyNumberFormat="1" applyFont="1" applyFill="1" applyAlignment="1">
      <alignment horizontal="right"/>
    </xf>
    <xf numFmtId="3" fontId="0" fillId="3" borderId="0" xfId="0" applyNumberFormat="1" applyFont="1" applyFill="1" applyBorder="1"/>
    <xf numFmtId="165" fontId="0" fillId="3" borderId="0" xfId="3" applyNumberFormat="1" applyFont="1" applyFill="1" applyBorder="1"/>
    <xf numFmtId="165" fontId="0" fillId="3" borderId="0" xfId="3" applyNumberFormat="1" applyFont="1" applyFill="1"/>
    <xf numFmtId="0" fontId="2" fillId="3" borderId="0" xfId="0" applyFont="1" applyFill="1"/>
    <xf numFmtId="164" fontId="2" fillId="3" borderId="0" xfId="1" applyNumberFormat="1" applyFont="1" applyFill="1"/>
    <xf numFmtId="164" fontId="2" fillId="3" borderId="0" xfId="0" applyNumberFormat="1" applyFont="1" applyFill="1"/>
    <xf numFmtId="9" fontId="2" fillId="3" borderId="0" xfId="2" applyFont="1" applyFill="1"/>
    <xf numFmtId="0" fontId="2" fillId="3" borderId="0" xfId="0" applyFont="1" applyFill="1" applyAlignment="1">
      <alignment horizontal="right"/>
    </xf>
    <xf numFmtId="9" fontId="2" fillId="3" borderId="0" xfId="0" applyNumberFormat="1" applyFont="1" applyFill="1"/>
    <xf numFmtId="0" fontId="2" fillId="3" borderId="0" xfId="0" applyFont="1" applyFill="1" applyBorder="1"/>
    <xf numFmtId="10" fontId="2" fillId="3" borderId="0" xfId="0" applyNumberFormat="1" applyFont="1" applyFill="1" applyBorder="1"/>
    <xf numFmtId="10" fontId="2" fillId="3" borderId="0" xfId="0" applyNumberFormat="1" applyFont="1" applyFill="1"/>
    <xf numFmtId="165" fontId="2" fillId="3" borderId="0" xfId="3" applyNumberFormat="1" applyFont="1" applyFill="1" applyAlignment="1">
      <alignment horizontal="right"/>
    </xf>
    <xf numFmtId="3" fontId="2" fillId="3" borderId="0" xfId="0" applyNumberFormat="1" applyFont="1" applyFill="1" applyBorder="1"/>
    <xf numFmtId="165" fontId="2" fillId="3" borderId="0" xfId="3" applyNumberFormat="1" applyFont="1" applyFill="1" applyBorder="1"/>
    <xf numFmtId="165" fontId="2" fillId="3" borderId="0" xfId="3" applyNumberFormat="1" applyFont="1" applyFill="1"/>
    <xf numFmtId="3" fontId="0" fillId="0" borderId="0" xfId="1" applyNumberFormat="1" applyFont="1" applyFill="1" applyAlignment="1">
      <alignment horizontal="right"/>
    </xf>
    <xf numFmtId="3" fontId="8" fillId="0" borderId="2" xfId="1" applyNumberFormat="1" applyFont="1" applyFill="1" applyBorder="1" applyAlignment="1">
      <alignment horizontal="center" vertical="center" wrapText="1"/>
    </xf>
    <xf numFmtId="3" fontId="8" fillId="0" borderId="0" xfId="1" applyNumberFormat="1" applyFont="1" applyFill="1" applyBorder="1" applyAlignment="1">
      <alignment horizontal="right" wrapText="1"/>
    </xf>
    <xf numFmtId="3" fontId="2" fillId="0" borderId="0" xfId="1" applyNumberFormat="1" applyFont="1" applyFill="1" applyAlignment="1">
      <alignment horizontal="right"/>
    </xf>
    <xf numFmtId="3" fontId="0" fillId="3" borderId="0" xfId="1" applyNumberFormat="1" applyFont="1" applyFill="1" applyAlignment="1">
      <alignment horizontal="right"/>
    </xf>
    <xf numFmtId="3" fontId="2" fillId="3" borderId="0" xfId="1" applyNumberFormat="1" applyFont="1" applyFill="1" applyAlignment="1">
      <alignment horizontal="right"/>
    </xf>
    <xf numFmtId="0" fontId="2" fillId="0" borderId="0" xfId="0" applyFont="1" applyFill="1" applyAlignment="1">
      <alignment horizontal="right"/>
    </xf>
    <xf numFmtId="9" fontId="0" fillId="0" borderId="0" xfId="2" applyFont="1" applyFill="1" applyAlignment="1">
      <alignment horizontal="right"/>
    </xf>
    <xf numFmtId="9" fontId="0" fillId="3" borderId="0" xfId="2" applyFont="1" applyFill="1" applyAlignment="1">
      <alignment horizontal="right"/>
    </xf>
    <xf numFmtId="9" fontId="2" fillId="3" borderId="0" xfId="2" applyFont="1" applyFill="1" applyAlignment="1">
      <alignment horizontal="right"/>
    </xf>
    <xf numFmtId="9" fontId="2" fillId="0" borderId="0" xfId="2" applyFont="1" applyFill="1" applyAlignment="1">
      <alignment horizontal="right"/>
    </xf>
    <xf numFmtId="9" fontId="0" fillId="0" borderId="0" xfId="2" applyFont="1" applyBorder="1"/>
    <xf numFmtId="9" fontId="0" fillId="0" borderId="0" xfId="2" applyFont="1" applyFill="1" applyBorder="1"/>
    <xf numFmtId="165" fontId="14" fillId="0" borderId="2" xfId="3" applyNumberFormat="1" applyFont="1" applyFill="1" applyBorder="1" applyAlignment="1">
      <alignment horizontal="center" vertical="center" wrapText="1"/>
    </xf>
    <xf numFmtId="43" fontId="0" fillId="3" borderId="0" xfId="1" applyFont="1" applyFill="1"/>
    <xf numFmtId="43" fontId="0" fillId="0" borderId="0" xfId="1" applyFont="1" applyFill="1"/>
    <xf numFmtId="43" fontId="2" fillId="3" borderId="0" xfId="1" applyFont="1" applyFill="1"/>
    <xf numFmtId="43" fontId="2" fillId="0" borderId="2" xfId="1" applyFont="1" applyFill="1" applyBorder="1" applyAlignment="1">
      <alignment horizontal="center" vertical="center"/>
    </xf>
    <xf numFmtId="43" fontId="13" fillId="0" borderId="2" xfId="1" applyFont="1" applyFill="1" applyBorder="1" applyAlignment="1">
      <alignment horizontal="center" vertical="center" wrapText="1"/>
    </xf>
    <xf numFmtId="43" fontId="2" fillId="0" borderId="0" xfId="1" applyFont="1" applyFill="1" applyAlignment="1">
      <alignment horizontal="right" wrapText="1"/>
    </xf>
    <xf numFmtId="43" fontId="2" fillId="0" borderId="0" xfId="1" applyFont="1" applyFill="1"/>
    <xf numFmtId="43" fontId="8" fillId="0" borderId="2" xfId="1" applyFont="1" applyFill="1" applyBorder="1" applyAlignment="1">
      <alignment horizontal="center" vertical="center" wrapText="1"/>
    </xf>
    <xf numFmtId="164" fontId="2" fillId="0" borderId="2" xfId="1" applyNumberFormat="1" applyFont="1" applyFill="1" applyBorder="1" applyAlignment="1">
      <alignment horizontal="center" vertical="center"/>
    </xf>
    <xf numFmtId="9" fontId="2" fillId="0" borderId="2" xfId="2" applyFont="1" applyFill="1" applyBorder="1" applyAlignment="1">
      <alignment horizontal="center" vertical="center" wrapText="1"/>
    </xf>
    <xf numFmtId="0" fontId="2" fillId="0" borderId="5" xfId="0" applyFont="1" applyFill="1" applyBorder="1" applyAlignment="1">
      <alignment horizontal="center" vertical="center"/>
    </xf>
    <xf numFmtId="164" fontId="0" fillId="2" borderId="0" xfId="1" applyNumberFormat="1" applyFont="1" applyFill="1"/>
    <xf numFmtId="9" fontId="2" fillId="0" borderId="0" xfId="2" applyFont="1" applyFill="1" applyBorder="1"/>
    <xf numFmtId="0" fontId="0" fillId="0" borderId="2" xfId="0" applyFont="1" applyFill="1" applyBorder="1"/>
    <xf numFmtId="164" fontId="2" fillId="0" borderId="4"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164" fontId="2" fillId="0" borderId="8" xfId="1" applyNumberFormat="1" applyFont="1" applyFill="1" applyBorder="1" applyAlignment="1">
      <alignment horizontal="right" wrapText="1"/>
    </xf>
    <xf numFmtId="164" fontId="0" fillId="0" borderId="8" xfId="1" applyNumberFormat="1" applyFont="1" applyFill="1" applyBorder="1"/>
    <xf numFmtId="164" fontId="0" fillId="3" borderId="8" xfId="1" applyNumberFormat="1" applyFont="1" applyFill="1" applyBorder="1"/>
    <xf numFmtId="164" fontId="2" fillId="3" borderId="8" xfId="1" applyNumberFormat="1" applyFont="1" applyFill="1" applyBorder="1"/>
    <xf numFmtId="164" fontId="2" fillId="0" borderId="8" xfId="1" applyNumberFormat="1" applyFont="1" applyFill="1" applyBorder="1"/>
    <xf numFmtId="164" fontId="2" fillId="0" borderId="1" xfId="1" applyNumberFormat="1" applyFont="1" applyFill="1" applyBorder="1" applyAlignment="1">
      <alignment horizontal="center" vertical="center" wrapText="1"/>
    </xf>
    <xf numFmtId="164" fontId="0" fillId="0" borderId="8" xfId="0" applyNumberFormat="1" applyFill="1" applyBorder="1"/>
    <xf numFmtId="164" fontId="0" fillId="3" borderId="8" xfId="0" applyNumberFormat="1" applyFill="1" applyBorder="1"/>
    <xf numFmtId="164" fontId="2" fillId="3" borderId="8" xfId="0" applyNumberFormat="1" applyFont="1" applyFill="1" applyBorder="1"/>
    <xf numFmtId="164" fontId="2" fillId="0" borderId="8" xfId="0" applyNumberFormat="1" applyFont="1" applyFill="1" applyBorder="1"/>
    <xf numFmtId="9" fontId="8" fillId="0" borderId="1" xfId="2" applyFont="1" applyFill="1" applyBorder="1" applyAlignment="1">
      <alignment horizontal="center" vertical="center" wrapText="1"/>
    </xf>
    <xf numFmtId="9" fontId="13" fillId="0" borderId="1" xfId="2" applyFont="1" applyFill="1" applyBorder="1" applyAlignment="1">
      <alignment horizontal="center" vertical="center" wrapText="1"/>
    </xf>
    <xf numFmtId="9" fontId="2" fillId="0" borderId="7" xfId="2" applyFont="1" applyFill="1" applyBorder="1" applyAlignment="1">
      <alignment horizontal="right" wrapText="1"/>
    </xf>
    <xf numFmtId="9" fontId="0" fillId="0" borderId="7" xfId="2" applyFont="1" applyFill="1" applyBorder="1"/>
    <xf numFmtId="9" fontId="0" fillId="3" borderId="7" xfId="2" applyFont="1" applyFill="1" applyBorder="1"/>
    <xf numFmtId="9" fontId="2" fillId="3" borderId="7" xfId="2" applyFont="1" applyFill="1" applyBorder="1"/>
    <xf numFmtId="9" fontId="2" fillId="0" borderId="7" xfId="2" applyFont="1" applyFill="1" applyBorder="1"/>
    <xf numFmtId="9" fontId="8" fillId="0" borderId="4" xfId="2" applyFont="1" applyFill="1" applyBorder="1" applyAlignment="1">
      <alignment horizontal="center" vertical="center" wrapText="1"/>
    </xf>
    <xf numFmtId="9" fontId="13" fillId="0" borderId="4" xfId="2" applyFont="1" applyFill="1" applyBorder="1" applyAlignment="1">
      <alignment horizontal="center" vertical="center" wrapText="1"/>
    </xf>
    <xf numFmtId="9" fontId="2" fillId="0" borderId="8" xfId="2" applyFont="1" applyFill="1" applyBorder="1" applyAlignment="1">
      <alignment horizontal="right" wrapText="1"/>
    </xf>
    <xf numFmtId="9" fontId="0" fillId="0" borderId="8" xfId="2" applyFont="1" applyFill="1" applyBorder="1"/>
    <xf numFmtId="9" fontId="0" fillId="3" borderId="8" xfId="2" applyFont="1" applyFill="1" applyBorder="1"/>
    <xf numFmtId="9" fontId="2" fillId="3" borderId="8" xfId="2" applyFont="1" applyFill="1" applyBorder="1"/>
    <xf numFmtId="9" fontId="2" fillId="0" borderId="8" xfId="2" applyFont="1" applyFill="1" applyBorder="1"/>
    <xf numFmtId="164" fontId="2" fillId="3" borderId="7" xfId="0" applyNumberFormat="1" applyFont="1" applyFill="1" applyBorder="1"/>
    <xf numFmtId="164" fontId="0" fillId="0" borderId="7" xfId="0" applyNumberFormat="1" applyFill="1" applyBorder="1"/>
    <xf numFmtId="164" fontId="0" fillId="3" borderId="7" xfId="0" applyNumberFormat="1" applyFill="1" applyBorder="1"/>
    <xf numFmtId="164" fontId="8" fillId="0" borderId="5" xfId="1" applyNumberFormat="1" applyFont="1" applyFill="1" applyBorder="1" applyAlignment="1">
      <alignment horizontal="center" vertical="center" wrapText="1"/>
    </xf>
    <xf numFmtId="43" fontId="2" fillId="0" borderId="8" xfId="1" applyFont="1" applyFill="1" applyBorder="1" applyAlignment="1">
      <alignment horizontal="right" wrapText="1"/>
    </xf>
    <xf numFmtId="43" fontId="0" fillId="0" borderId="8" xfId="1" applyFont="1" applyFill="1" applyBorder="1"/>
    <xf numFmtId="43" fontId="0" fillId="3" borderId="8" xfId="1" applyFont="1" applyFill="1" applyBorder="1"/>
    <xf numFmtId="43" fontId="2" fillId="3" borderId="8" xfId="1" applyFont="1" applyFill="1" applyBorder="1"/>
    <xf numFmtId="43" fontId="2" fillId="0" borderId="8" xfId="1" applyFont="1" applyFill="1" applyBorder="1"/>
    <xf numFmtId="0" fontId="8" fillId="0" borderId="0" xfId="0" applyFont="1" applyFill="1"/>
    <xf numFmtId="0" fontId="20" fillId="0" borderId="2" xfId="7" applyFont="1" applyBorder="1" applyAlignment="1">
      <alignment horizontal="center" vertical="center"/>
    </xf>
    <xf numFmtId="0" fontId="20" fillId="0" borderId="2" xfId="7" applyFont="1" applyBorder="1" applyAlignment="1">
      <alignment horizontal="center" vertical="center" wrapText="1"/>
    </xf>
    <xf numFmtId="0" fontId="21" fillId="0" borderId="2" xfId="7" applyFont="1" applyBorder="1" applyAlignment="1">
      <alignment horizontal="right" wrapText="1"/>
    </xf>
    <xf numFmtId="0" fontId="21" fillId="0" borderId="2" xfId="7" applyFont="1" applyBorder="1" applyAlignment="1">
      <alignment horizontal="left" vertical="top" wrapText="1"/>
    </xf>
    <xf numFmtId="0" fontId="21" fillId="0" borderId="2" xfId="7" applyFont="1" applyBorder="1" applyAlignment="1">
      <alignment horizontal="right" vertical="top" wrapText="1"/>
    </xf>
    <xf numFmtId="0" fontId="21" fillId="4" borderId="2" xfId="7" applyFont="1" applyFill="1" applyBorder="1" applyAlignment="1">
      <alignment horizontal="left" vertical="top" wrapText="1"/>
    </xf>
    <xf numFmtId="0" fontId="21" fillId="4" borderId="2" xfId="7" applyFont="1" applyFill="1" applyBorder="1" applyAlignment="1">
      <alignment horizontal="right" vertical="top" wrapText="1"/>
    </xf>
    <xf numFmtId="43" fontId="19" fillId="0" borderId="0" xfId="1" applyFont="1" applyFill="1"/>
    <xf numFmtId="43" fontId="16" fillId="0" borderId="4" xfId="1" applyFont="1" applyFill="1" applyBorder="1" applyAlignment="1">
      <alignment horizontal="center" vertical="center"/>
    </xf>
    <xf numFmtId="43" fontId="16" fillId="5" borderId="4" xfId="1" applyFont="1" applyFill="1" applyBorder="1" applyAlignment="1">
      <alignment horizontal="center" vertical="center" wrapText="1"/>
    </xf>
    <xf numFmtId="43" fontId="17" fillId="0" borderId="4" xfId="1" applyFont="1" applyFill="1" applyBorder="1" applyAlignment="1">
      <alignment horizontal="center" vertical="center" wrapText="1"/>
    </xf>
    <xf numFmtId="10" fontId="19" fillId="3" borderId="0" xfId="0" applyNumberFormat="1" applyFont="1" applyFill="1"/>
    <xf numFmtId="164" fontId="19" fillId="3" borderId="0" xfId="0" applyNumberFormat="1" applyFont="1" applyFill="1"/>
    <xf numFmtId="0" fontId="23" fillId="0" borderId="0" xfId="0" applyFont="1"/>
    <xf numFmtId="3" fontId="23" fillId="0" borderId="0" xfId="0" applyNumberFormat="1" applyFont="1" applyFill="1"/>
    <xf numFmtId="3" fontId="0" fillId="0" borderId="0" xfId="0" applyNumberFormat="1" applyFill="1"/>
    <xf numFmtId="3" fontId="0" fillId="0" borderId="9" xfId="0" applyNumberFormat="1" applyFill="1" applyBorder="1"/>
    <xf numFmtId="9" fontId="0" fillId="0" borderId="9" xfId="0" applyNumberFormat="1" applyFill="1" applyBorder="1"/>
    <xf numFmtId="0" fontId="24" fillId="0" borderId="0" xfId="0" applyFont="1"/>
    <xf numFmtId="3" fontId="24" fillId="0" borderId="0" xfId="0" applyNumberFormat="1" applyFont="1" applyFill="1"/>
    <xf numFmtId="0" fontId="25" fillId="0" borderId="9" xfId="0" applyFont="1" applyBorder="1" applyAlignment="1">
      <alignment wrapText="1"/>
    </xf>
    <xf numFmtId="3" fontId="25" fillId="6" borderId="9" xfId="0" applyNumberFormat="1" applyFont="1" applyFill="1" applyBorder="1" applyAlignment="1">
      <alignment wrapText="1"/>
    </xf>
    <xf numFmtId="0" fontId="25" fillId="0" borderId="9" xfId="0" applyFont="1" applyFill="1" applyBorder="1" applyAlignment="1">
      <alignment wrapText="1"/>
    </xf>
    <xf numFmtId="0" fontId="2" fillId="0" borderId="9" xfId="0" applyFont="1" applyBorder="1" applyAlignment="1">
      <alignment wrapText="1"/>
    </xf>
    <xf numFmtId="3" fontId="2" fillId="6" borderId="9" xfId="0" applyNumberFormat="1" applyFont="1" applyFill="1" applyBorder="1" applyAlignment="1">
      <alignment wrapText="1"/>
    </xf>
    <xf numFmtId="3" fontId="2" fillId="7" borderId="9" xfId="0" applyNumberFormat="1" applyFont="1" applyFill="1" applyBorder="1" applyAlignment="1">
      <alignment wrapText="1"/>
    </xf>
    <xf numFmtId="1" fontId="2" fillId="7" borderId="9" xfId="0" applyNumberFormat="1" applyFont="1" applyFill="1" applyBorder="1" applyAlignment="1">
      <alignment wrapText="1"/>
    </xf>
    <xf numFmtId="9" fontId="2" fillId="7" borderId="9" xfId="0" applyNumberFormat="1" applyFont="1" applyFill="1" applyBorder="1" applyAlignment="1">
      <alignment wrapText="1"/>
    </xf>
    <xf numFmtId="9" fontId="2" fillId="0" borderId="9" xfId="0" applyNumberFormat="1" applyFont="1" applyFill="1" applyBorder="1" applyAlignment="1">
      <alignment wrapText="1"/>
    </xf>
    <xf numFmtId="0" fontId="0" fillId="0" borderId="9" xfId="0" applyFont="1" applyBorder="1" applyAlignment="1">
      <alignment wrapText="1"/>
    </xf>
    <xf numFmtId="3" fontId="0" fillId="6" borderId="9" xfId="0" applyNumberFormat="1" applyFont="1" applyFill="1" applyBorder="1" applyAlignment="1">
      <alignment wrapText="1"/>
    </xf>
    <xf numFmtId="3" fontId="0" fillId="7" borderId="9" xfId="0" applyNumberFormat="1" applyFont="1" applyFill="1" applyBorder="1" applyAlignment="1">
      <alignment wrapText="1"/>
    </xf>
    <xf numFmtId="1" fontId="0" fillId="7" borderId="9" xfId="0" applyNumberFormat="1" applyFont="1" applyFill="1" applyBorder="1" applyAlignment="1">
      <alignment wrapText="1"/>
    </xf>
    <xf numFmtId="9" fontId="0" fillId="7" borderId="9" xfId="0" applyNumberFormat="1" applyFont="1" applyFill="1" applyBorder="1" applyAlignment="1">
      <alignment wrapText="1"/>
    </xf>
    <xf numFmtId="9" fontId="0" fillId="0" borderId="9" xfId="0" applyNumberFormat="1" applyFont="1" applyFill="1" applyBorder="1" applyAlignment="1">
      <alignment wrapText="1"/>
    </xf>
    <xf numFmtId="0" fontId="2" fillId="0" borderId="0" xfId="0" applyFont="1"/>
    <xf numFmtId="0" fontId="0" fillId="0" borderId="9" xfId="0" applyFill="1" applyBorder="1"/>
    <xf numFmtId="1" fontId="0" fillId="0" borderId="9" xfId="0" applyNumberFormat="1" applyFill="1" applyBorder="1"/>
    <xf numFmtId="0" fontId="2" fillId="0" borderId="9" xfId="0" applyFont="1" applyBorder="1"/>
    <xf numFmtId="3" fontId="0" fillId="6" borderId="9" xfId="0" applyNumberFormat="1" applyFill="1" applyBorder="1"/>
    <xf numFmtId="3" fontId="0" fillId="7" borderId="9" xfId="0" applyNumberFormat="1" applyFill="1" applyBorder="1"/>
    <xf numFmtId="1" fontId="0" fillId="7" borderId="9" xfId="0" applyNumberFormat="1" applyFill="1" applyBorder="1"/>
    <xf numFmtId="9" fontId="0" fillId="7" borderId="9" xfId="0" applyNumberFormat="1" applyFill="1" applyBorder="1"/>
    <xf numFmtId="0" fontId="0" fillId="0" borderId="9" xfId="0" applyBorder="1"/>
    <xf numFmtId="3" fontId="2" fillId="6" borderId="9" xfId="0" applyNumberFormat="1" applyFont="1" applyFill="1" applyBorder="1"/>
    <xf numFmtId="3" fontId="2" fillId="7" borderId="9" xfId="0" applyNumberFormat="1" applyFont="1" applyFill="1" applyBorder="1"/>
    <xf numFmtId="1" fontId="2" fillId="7" borderId="9" xfId="0" applyNumberFormat="1" applyFont="1" applyFill="1" applyBorder="1"/>
    <xf numFmtId="9" fontId="2" fillId="7" borderId="9" xfId="0" applyNumberFormat="1" applyFont="1" applyFill="1" applyBorder="1"/>
    <xf numFmtId="9" fontId="2" fillId="0" borderId="9" xfId="0" applyNumberFormat="1" applyFont="1" applyFill="1" applyBorder="1"/>
    <xf numFmtId="0" fontId="2" fillId="0" borderId="9" xfId="0" applyFont="1" applyFill="1" applyBorder="1"/>
    <xf numFmtId="3" fontId="0" fillId="0" borderId="0" xfId="0" applyNumberFormat="1" applyFill="1" applyBorder="1"/>
    <xf numFmtId="1" fontId="0" fillId="0" borderId="0" xfId="0" applyNumberFormat="1" applyFill="1" applyBorder="1"/>
    <xf numFmtId="9" fontId="0" fillId="0" borderId="0" xfId="0" applyNumberFormat="1" applyFill="1" applyBorder="1"/>
    <xf numFmtId="0" fontId="26" fillId="0" borderId="0" xfId="0" applyFont="1" applyFill="1"/>
    <xf numFmtId="1" fontId="0" fillId="0" borderId="0" xfId="0" applyNumberFormat="1"/>
    <xf numFmtId="167" fontId="0" fillId="0" borderId="0" xfId="0" applyNumberFormat="1" applyFill="1"/>
    <xf numFmtId="167" fontId="2" fillId="7" borderId="9" xfId="0" applyNumberFormat="1" applyFont="1" applyFill="1" applyBorder="1" applyAlignment="1">
      <alignment wrapText="1"/>
    </xf>
    <xf numFmtId="167" fontId="0" fillId="7" borderId="9" xfId="0" applyNumberFormat="1" applyFont="1" applyFill="1" applyBorder="1" applyAlignment="1">
      <alignment wrapText="1"/>
    </xf>
    <xf numFmtId="167" fontId="0" fillId="0" borderId="9" xfId="0" applyNumberFormat="1" applyFill="1" applyBorder="1"/>
    <xf numFmtId="167" fontId="0" fillId="7" borderId="9" xfId="0" applyNumberFormat="1" applyFill="1" applyBorder="1"/>
    <xf numFmtId="0" fontId="0" fillId="0" borderId="9" xfId="0" applyFont="1" applyBorder="1"/>
    <xf numFmtId="167" fontId="2" fillId="7" borderId="9" xfId="0" applyNumberFormat="1" applyFont="1" applyFill="1" applyBorder="1"/>
    <xf numFmtId="167" fontId="0" fillId="0" borderId="0" xfId="0" applyNumberFormat="1" applyFill="1" applyBorder="1"/>
    <xf numFmtId="0" fontId="25" fillId="0" borderId="0" xfId="0" applyFont="1" applyAlignment="1">
      <alignment wrapText="1"/>
    </xf>
    <xf numFmtId="0" fontId="2" fillId="0" borderId="0" xfId="0" applyFont="1" applyAlignment="1">
      <alignment wrapText="1"/>
    </xf>
    <xf numFmtId="164" fontId="0" fillId="6" borderId="9" xfId="1" applyNumberFormat="1" applyFont="1" applyFill="1" applyBorder="1"/>
    <xf numFmtId="165" fontId="0" fillId="7" borderId="9" xfId="3" applyNumberFormat="1" applyFont="1" applyFill="1" applyBorder="1"/>
    <xf numFmtId="3" fontId="0" fillId="6" borderId="9" xfId="0" applyNumberFormat="1" applyFont="1" applyFill="1" applyBorder="1"/>
    <xf numFmtId="3" fontId="0" fillId="7" borderId="9" xfId="0" applyNumberFormat="1" applyFont="1" applyFill="1" applyBorder="1"/>
    <xf numFmtId="167" fontId="0" fillId="7" borderId="9" xfId="0" applyNumberFormat="1" applyFont="1" applyFill="1" applyBorder="1"/>
    <xf numFmtId="9" fontId="0" fillId="7" borderId="9" xfId="0" applyNumberFormat="1" applyFont="1" applyFill="1" applyBorder="1"/>
    <xf numFmtId="9" fontId="0" fillId="0" borderId="9" xfId="0" applyNumberFormat="1" applyFont="1" applyFill="1" applyBorder="1"/>
    <xf numFmtId="0" fontId="0" fillId="0" borderId="0" xfId="0" applyFont="1"/>
    <xf numFmtId="0" fontId="2" fillId="0" borderId="9" xfId="0" applyFont="1" applyFill="1" applyBorder="1" applyAlignment="1">
      <alignment wrapText="1"/>
    </xf>
    <xf numFmtId="3" fontId="0" fillId="6" borderId="0" xfId="0" applyNumberFormat="1" applyFill="1"/>
    <xf numFmtId="3" fontId="0" fillId="7" borderId="0" xfId="0" applyNumberFormat="1" applyFill="1"/>
    <xf numFmtId="167" fontId="0" fillId="7" borderId="0" xfId="0" applyNumberFormat="1" applyFill="1"/>
    <xf numFmtId="9" fontId="0" fillId="7" borderId="0" xfId="0" applyNumberFormat="1" applyFill="1"/>
    <xf numFmtId="166" fontId="0" fillId="0" borderId="0" xfId="8" applyNumberFormat="1" applyFont="1"/>
    <xf numFmtId="0" fontId="6" fillId="0" borderId="0" xfId="9"/>
    <xf numFmtId="0" fontId="27" fillId="8" borderId="0" xfId="7" applyFont="1" applyFill="1"/>
    <xf numFmtId="0" fontId="7" fillId="0" borderId="0" xfId="7"/>
    <xf numFmtId="165" fontId="6" fillId="0" borderId="0" xfId="9" applyNumberFormat="1"/>
    <xf numFmtId="168" fontId="21" fillId="0" borderId="2" xfId="7" applyNumberFormat="1" applyFont="1" applyBorder="1" applyAlignment="1">
      <alignment horizontal="right" vertical="center"/>
    </xf>
    <xf numFmtId="166" fontId="0" fillId="0" borderId="2" xfId="8" applyNumberFormat="1" applyFont="1" applyBorder="1"/>
    <xf numFmtId="165" fontId="6" fillId="0" borderId="2" xfId="9" applyNumberFormat="1" applyBorder="1"/>
    <xf numFmtId="0" fontId="21" fillId="0" borderId="2" xfId="7" applyFont="1" applyBorder="1" applyAlignment="1">
      <alignment horizontal="left" vertical="center" wrapText="1"/>
    </xf>
    <xf numFmtId="0" fontId="19" fillId="0" borderId="0" xfId="0" applyFont="1" applyFill="1"/>
    <xf numFmtId="0" fontId="16" fillId="5" borderId="2" xfId="0" applyFont="1" applyFill="1" applyBorder="1" applyAlignment="1">
      <alignment horizontal="center" vertical="center" wrapText="1"/>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9" fillId="0" borderId="0" xfId="0" applyFont="1" applyAlignment="1">
      <alignment vertical="center"/>
    </xf>
    <xf numFmtId="0" fontId="29" fillId="0" borderId="0" xfId="0" applyFont="1" applyAlignment="1">
      <alignment horizontal="left" vertical="center"/>
    </xf>
    <xf numFmtId="0" fontId="2" fillId="0" borderId="0" xfId="0" applyFont="1" applyFill="1" applyAlignment="1">
      <alignment horizontal="center" wrapText="1"/>
    </xf>
    <xf numFmtId="0" fontId="2"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0" xfId="0" applyFont="1" applyFill="1" applyAlignment="1">
      <alignment horizontal="center" wrapText="1"/>
    </xf>
    <xf numFmtId="9" fontId="2" fillId="0" borderId="2" xfId="2" applyFont="1" applyFill="1" applyBorder="1" applyAlignment="1">
      <alignment horizontal="center" vertical="center" wrapText="1"/>
    </xf>
    <xf numFmtId="0" fontId="0" fillId="0" borderId="0" xfId="0" applyFont="1" applyFill="1" applyBorder="1"/>
    <xf numFmtId="164" fontId="16" fillId="0" borderId="5" xfId="1" applyNumberFormat="1" applyFont="1" applyFill="1" applyBorder="1" applyAlignment="1">
      <alignment horizontal="center" vertical="center" wrapText="1"/>
    </xf>
    <xf numFmtId="0" fontId="0" fillId="9" borderId="0" xfId="0" applyFill="1"/>
    <xf numFmtId="164" fontId="2" fillId="9" borderId="2" xfId="1" applyNumberFormat="1" applyFont="1" applyFill="1" applyBorder="1" applyAlignment="1">
      <alignment horizontal="center" vertical="center"/>
    </xf>
    <xf numFmtId="164" fontId="0" fillId="9" borderId="0" xfId="0" applyNumberFormat="1" applyFill="1" applyBorder="1"/>
    <xf numFmtId="164" fontId="2" fillId="9" borderId="0" xfId="0" applyNumberFormat="1" applyFont="1" applyFill="1" applyBorder="1"/>
    <xf numFmtId="164" fontId="2" fillId="9" borderId="0" xfId="1" applyNumberFormat="1" applyFont="1" applyFill="1"/>
    <xf numFmtId="43" fontId="1" fillId="0" borderId="0" xfId="1" applyFont="1" applyFill="1"/>
    <xf numFmtId="43" fontId="2" fillId="0" borderId="2" xfId="1" applyFont="1" applyFill="1" applyBorder="1" applyAlignment="1">
      <alignment horizontal="center" vertical="center" wrapText="1"/>
    </xf>
    <xf numFmtId="0" fontId="32" fillId="0" borderId="0" xfId="0" applyFont="1" applyFill="1" applyAlignment="1">
      <alignment horizontal="left"/>
    </xf>
    <xf numFmtId="164" fontId="1" fillId="3" borderId="0" xfId="1" applyNumberFormat="1" applyFont="1" applyFill="1" applyAlignment="1">
      <alignment horizontal="right"/>
    </xf>
    <xf numFmtId="43" fontId="1" fillId="3" borderId="8" xfId="1" applyFont="1" applyFill="1" applyBorder="1" applyAlignment="1">
      <alignment horizontal="right"/>
    </xf>
    <xf numFmtId="164" fontId="1" fillId="0" borderId="0" xfId="1" applyNumberFormat="1" applyFont="1" applyFill="1" applyAlignment="1">
      <alignment horizontal="right"/>
    </xf>
    <xf numFmtId="43" fontId="1" fillId="0" borderId="8" xfId="1" applyFont="1" applyFill="1" applyBorder="1" applyAlignment="1">
      <alignment horizontal="right"/>
    </xf>
    <xf numFmtId="164" fontId="1" fillId="3" borderId="8" xfId="1" applyNumberFormat="1" applyFont="1" applyFill="1" applyBorder="1" applyAlignment="1">
      <alignment horizontal="right"/>
    </xf>
    <xf numFmtId="164" fontId="1" fillId="0" borderId="8" xfId="1" applyNumberFormat="1" applyFont="1" applyFill="1" applyBorder="1" applyAlignment="1">
      <alignment horizontal="right"/>
    </xf>
    <xf numFmtId="164" fontId="2" fillId="0" borderId="0" xfId="1" applyNumberFormat="1" applyFont="1" applyFill="1" applyBorder="1" applyAlignment="1">
      <alignment horizontal="right"/>
    </xf>
    <xf numFmtId="43" fontId="2" fillId="0" borderId="0" xfId="1" applyFont="1" applyFill="1" applyBorder="1" applyAlignment="1">
      <alignment horizontal="right"/>
    </xf>
    <xf numFmtId="164" fontId="1" fillId="0" borderId="0" xfId="1" applyNumberFormat="1" applyFont="1" applyFill="1" applyBorder="1" applyAlignment="1">
      <alignment horizontal="right"/>
    </xf>
    <xf numFmtId="43" fontId="1" fillId="0" borderId="0" xfId="1" applyFont="1" applyFill="1" applyBorder="1" applyAlignment="1">
      <alignment horizontal="right"/>
    </xf>
    <xf numFmtId="164" fontId="0" fillId="9" borderId="0" xfId="1" applyNumberFormat="1" applyFont="1" applyFill="1"/>
    <xf numFmtId="165" fontId="9" fillId="9" borderId="2" xfId="3" applyNumberFormat="1" applyFont="1" applyFill="1" applyBorder="1" applyAlignment="1">
      <alignment horizontal="center" vertical="center" wrapText="1"/>
    </xf>
    <xf numFmtId="165" fontId="13" fillId="9" borderId="2" xfId="3" applyNumberFormat="1" applyFont="1" applyFill="1" applyBorder="1" applyAlignment="1">
      <alignment horizontal="center" vertical="center" wrapText="1"/>
    </xf>
    <xf numFmtId="164" fontId="0" fillId="9" borderId="0" xfId="1" applyNumberFormat="1" applyFont="1" applyFill="1" applyAlignment="1">
      <alignment horizontal="right"/>
    </xf>
    <xf numFmtId="9" fontId="0" fillId="0" borderId="8" xfId="2" applyFont="1" applyFill="1" applyBorder="1" applyAlignment="1">
      <alignment horizontal="right"/>
    </xf>
    <xf numFmtId="9" fontId="0" fillId="3" borderId="8" xfId="2" applyFont="1" applyFill="1" applyBorder="1" applyAlignment="1">
      <alignment horizontal="right"/>
    </xf>
    <xf numFmtId="0" fontId="35" fillId="0" borderId="2" xfId="7" applyFont="1" applyBorder="1" applyAlignment="1">
      <alignment horizontal="left" wrapText="1"/>
    </xf>
    <xf numFmtId="0" fontId="35" fillId="0" borderId="2" xfId="7" applyFont="1" applyBorder="1" applyAlignment="1">
      <alignment horizontal="center" wrapText="1"/>
    </xf>
    <xf numFmtId="166" fontId="35" fillId="0" borderId="2" xfId="8" applyNumberFormat="1" applyFont="1" applyFill="1" applyBorder="1" applyAlignment="1">
      <alignment horizontal="center" wrapText="1"/>
    </xf>
    <xf numFmtId="165" fontId="35" fillId="0" borderId="2" xfId="7" applyNumberFormat="1" applyFont="1" applyBorder="1" applyAlignment="1">
      <alignment horizontal="center" wrapText="1"/>
    </xf>
    <xf numFmtId="0" fontId="35" fillId="0" borderId="2" xfId="7" applyFont="1" applyBorder="1" applyAlignment="1">
      <alignment horizontal="center" vertical="center" wrapText="1"/>
    </xf>
    <xf numFmtId="0" fontId="35" fillId="0" borderId="2" xfId="7" applyFont="1" applyBorder="1" applyAlignment="1">
      <alignment horizontal="left" vertical="top" wrapText="1"/>
    </xf>
    <xf numFmtId="0" fontId="36" fillId="0" borderId="0" xfId="9" applyFont="1"/>
    <xf numFmtId="0" fontId="21" fillId="3" borderId="2" xfId="7" applyFont="1" applyFill="1" applyBorder="1" applyAlignment="1">
      <alignment horizontal="left" vertical="top" wrapText="1"/>
    </xf>
    <xf numFmtId="168" fontId="21" fillId="3" borderId="2" xfId="7" applyNumberFormat="1" applyFont="1" applyFill="1" applyBorder="1" applyAlignment="1">
      <alignment horizontal="right" vertical="center"/>
    </xf>
    <xf numFmtId="166" fontId="0" fillId="3" borderId="2" xfId="8" applyNumberFormat="1" applyFont="1" applyFill="1" applyBorder="1"/>
    <xf numFmtId="165" fontId="6" fillId="3" borderId="2" xfId="9" applyNumberFormat="1" applyFill="1" applyBorder="1"/>
    <xf numFmtId="0" fontId="6" fillId="3" borderId="0" xfId="9" applyFill="1"/>
    <xf numFmtId="0" fontId="34" fillId="0" borderId="0" xfId="7" applyFont="1" applyBorder="1" applyAlignment="1">
      <alignment horizontal="left" vertical="center" wrapText="1"/>
    </xf>
    <xf numFmtId="164" fontId="34" fillId="0" borderId="0" xfId="1" applyNumberFormat="1" applyFont="1" applyBorder="1" applyAlignment="1">
      <alignment horizontal="left" vertical="center" wrapText="1"/>
    </xf>
    <xf numFmtId="164" fontId="35" fillId="0" borderId="2" xfId="1" applyNumberFormat="1" applyFont="1" applyBorder="1" applyAlignment="1">
      <alignment horizontal="center" wrapText="1"/>
    </xf>
    <xf numFmtId="164" fontId="6" fillId="0" borderId="0" xfId="1" applyNumberFormat="1" applyFont="1"/>
    <xf numFmtId="3" fontId="34" fillId="0" borderId="0" xfId="7" applyNumberFormat="1" applyFont="1" applyBorder="1" applyAlignment="1">
      <alignment horizontal="left" vertical="center" wrapText="1"/>
    </xf>
    <xf numFmtId="3" fontId="35" fillId="0" borderId="2" xfId="7" applyNumberFormat="1" applyFont="1" applyBorder="1" applyAlignment="1">
      <alignment horizontal="center" wrapText="1"/>
    </xf>
    <xf numFmtId="3" fontId="6" fillId="0" borderId="0" xfId="9" applyNumberFormat="1"/>
    <xf numFmtId="164" fontId="9" fillId="0" borderId="2" xfId="1" applyNumberFormat="1" applyFont="1" applyBorder="1" applyAlignment="1">
      <alignment horizontal="center" wrapText="1"/>
    </xf>
    <xf numFmtId="3" fontId="9" fillId="0" borderId="2" xfId="7" applyNumberFormat="1" applyFont="1" applyBorder="1" applyAlignment="1">
      <alignment horizontal="center" wrapText="1"/>
    </xf>
    <xf numFmtId="164" fontId="37" fillId="3" borderId="2" xfId="1" applyNumberFormat="1" applyFont="1" applyFill="1" applyBorder="1" applyAlignment="1">
      <alignment horizontal="right" vertical="center"/>
    </xf>
    <xf numFmtId="3" fontId="37" fillId="3" borderId="2" xfId="7" applyNumberFormat="1" applyFont="1" applyFill="1" applyBorder="1" applyAlignment="1">
      <alignment horizontal="right" vertical="center"/>
    </xf>
    <xf numFmtId="164" fontId="37" fillId="0" borderId="2" xfId="1" applyNumberFormat="1" applyFont="1" applyBorder="1" applyAlignment="1">
      <alignment horizontal="right" vertical="center"/>
    </xf>
    <xf numFmtId="3" fontId="37" fillId="0" borderId="2" xfId="7" applyNumberFormat="1" applyFont="1" applyBorder="1" applyAlignment="1">
      <alignment horizontal="right" vertical="center"/>
    </xf>
    <xf numFmtId="164" fontId="1" fillId="0" borderId="0" xfId="1" applyNumberFormat="1" applyFont="1"/>
    <xf numFmtId="3" fontId="1" fillId="0" borderId="0" xfId="9" applyNumberFormat="1" applyFont="1"/>
    <xf numFmtId="166" fontId="1" fillId="3" borderId="2" xfId="8" applyNumberFormat="1" applyFont="1" applyFill="1" applyBorder="1"/>
    <xf numFmtId="166" fontId="1" fillId="0" borderId="2" xfId="8" applyNumberFormat="1" applyFont="1" applyBorder="1"/>
    <xf numFmtId="166" fontId="1" fillId="0" borderId="0" xfId="8" applyNumberFormat="1" applyFont="1"/>
    <xf numFmtId="165" fontId="1" fillId="3" borderId="2" xfId="9" applyNumberFormat="1" applyFont="1" applyFill="1" applyBorder="1"/>
    <xf numFmtId="165" fontId="1" fillId="0" borderId="2" xfId="9" applyNumberFormat="1" applyFont="1" applyBorder="1"/>
    <xf numFmtId="165" fontId="1" fillId="0" borderId="0" xfId="9" applyNumberFormat="1" applyFont="1"/>
    <xf numFmtId="0" fontId="2" fillId="9"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2" fillId="9" borderId="2" xfId="0" applyFont="1" applyFill="1" applyBorder="1" applyAlignment="1">
      <alignment horizontal="center" wrapText="1"/>
    </xf>
    <xf numFmtId="0" fontId="2" fillId="0" borderId="2" xfId="0" applyFont="1" applyFill="1" applyBorder="1"/>
    <xf numFmtId="0" fontId="2" fillId="9" borderId="2" xfId="0" applyFont="1" applyFill="1" applyBorder="1"/>
    <xf numFmtId="0" fontId="0" fillId="3" borderId="2" xfId="0" applyFill="1" applyBorder="1"/>
    <xf numFmtId="0" fontId="0" fillId="9" borderId="2" xfId="0" applyFill="1" applyBorder="1"/>
    <xf numFmtId="0" fontId="0" fillId="0" borderId="2" xfId="0" applyFill="1" applyBorder="1"/>
    <xf numFmtId="0" fontId="2" fillId="3" borderId="2" xfId="0" applyFont="1" applyFill="1" applyBorder="1"/>
    <xf numFmtId="43" fontId="16" fillId="0" borderId="2" xfId="1" applyFont="1" applyFill="1" applyBorder="1" applyAlignment="1">
      <alignment horizontal="center" vertical="center"/>
    </xf>
    <xf numFmtId="43" fontId="16" fillId="0" borderId="2" xfId="1" applyFont="1" applyFill="1" applyBorder="1" applyAlignment="1">
      <alignment horizontal="right" wrapText="1"/>
    </xf>
    <xf numFmtId="43" fontId="2" fillId="0" borderId="2" xfId="1" applyFont="1" applyFill="1" applyBorder="1" applyAlignment="1">
      <alignment horizontal="right" wrapText="1"/>
    </xf>
    <xf numFmtId="43" fontId="19" fillId="0" borderId="2" xfId="1" applyFont="1" applyFill="1" applyBorder="1"/>
    <xf numFmtId="43" fontId="1" fillId="0" borderId="2" xfId="1" applyFont="1" applyFill="1" applyBorder="1"/>
    <xf numFmtId="164" fontId="1" fillId="3" borderId="2" xfId="1" applyNumberFormat="1" applyFont="1" applyFill="1" applyBorder="1" applyAlignment="1">
      <alignment horizontal="right"/>
    </xf>
    <xf numFmtId="43" fontId="1" fillId="3" borderId="2" xfId="1" applyFont="1" applyFill="1" applyBorder="1" applyAlignment="1">
      <alignment horizontal="right"/>
    </xf>
    <xf numFmtId="164" fontId="1" fillId="0" borderId="2" xfId="1" applyNumberFormat="1" applyFont="1" applyFill="1" applyBorder="1" applyAlignment="1">
      <alignment horizontal="right"/>
    </xf>
    <xf numFmtId="43" fontId="1" fillId="0" borderId="2" xfId="1" applyFont="1" applyFill="1" applyBorder="1" applyAlignment="1">
      <alignment horizontal="right"/>
    </xf>
    <xf numFmtId="164" fontId="2" fillId="0" borderId="2" xfId="1" applyNumberFormat="1" applyFont="1" applyFill="1" applyBorder="1" applyAlignment="1">
      <alignment horizontal="right"/>
    </xf>
    <xf numFmtId="43" fontId="2" fillId="0" borderId="2" xfId="1" applyFont="1" applyFill="1" applyBorder="1" applyAlignment="1">
      <alignment horizontal="right"/>
    </xf>
    <xf numFmtId="164" fontId="2" fillId="3" borderId="2" xfId="1" applyNumberFormat="1" applyFont="1" applyFill="1" applyBorder="1" applyAlignment="1">
      <alignment horizontal="right"/>
    </xf>
    <xf numFmtId="43" fontId="2" fillId="3" borderId="2" xfId="1" applyFont="1" applyFill="1" applyBorder="1" applyAlignment="1">
      <alignment horizontal="right"/>
    </xf>
    <xf numFmtId="164" fontId="9" fillId="9" borderId="2" xfId="1" applyNumberFormat="1" applyFont="1" applyFill="1" applyBorder="1" applyAlignment="1">
      <alignment horizontal="center" wrapText="1"/>
    </xf>
    <xf numFmtId="9" fontId="2" fillId="0" borderId="2" xfId="2" applyFont="1" applyFill="1" applyBorder="1" applyAlignment="1">
      <alignment wrapText="1"/>
    </xf>
    <xf numFmtId="0" fontId="2" fillId="0" borderId="2" xfId="0" applyFont="1" applyFill="1" applyBorder="1" applyAlignment="1">
      <alignment wrapText="1"/>
    </xf>
    <xf numFmtId="165" fontId="0" fillId="0" borderId="2" xfId="3" applyNumberFormat="1" applyFont="1" applyFill="1" applyBorder="1" applyAlignment="1">
      <alignment horizontal="right"/>
    </xf>
    <xf numFmtId="164" fontId="0" fillId="0" borderId="2" xfId="1" applyNumberFormat="1" applyFont="1" applyFill="1" applyBorder="1" applyAlignment="1">
      <alignment horizontal="right"/>
    </xf>
    <xf numFmtId="164" fontId="0" fillId="9" borderId="2" xfId="1" applyNumberFormat="1" applyFont="1" applyFill="1" applyBorder="1" applyAlignment="1">
      <alignment horizontal="right"/>
    </xf>
    <xf numFmtId="9" fontId="0" fillId="0" borderId="2" xfId="2" applyFont="1" applyFill="1" applyBorder="1" applyAlignment="1">
      <alignment horizontal="right"/>
    </xf>
    <xf numFmtId="0" fontId="0" fillId="0" borderId="2" xfId="0" applyFill="1" applyBorder="1" applyAlignment="1">
      <alignment horizontal="right"/>
    </xf>
    <xf numFmtId="165" fontId="0" fillId="3" borderId="2" xfId="3" applyNumberFormat="1" applyFont="1" applyFill="1" applyBorder="1" applyAlignment="1">
      <alignment horizontal="right"/>
    </xf>
    <xf numFmtId="9" fontId="0" fillId="3" borderId="2" xfId="2" applyFont="1" applyFill="1" applyBorder="1" applyAlignment="1">
      <alignment horizontal="right"/>
    </xf>
    <xf numFmtId="0" fontId="0" fillId="3" borderId="2" xfId="0" applyFill="1" applyBorder="1" applyAlignment="1">
      <alignment horizontal="right"/>
    </xf>
    <xf numFmtId="165" fontId="2" fillId="0" borderId="2" xfId="3" applyNumberFormat="1" applyFont="1" applyFill="1" applyBorder="1" applyAlignment="1">
      <alignment horizontal="right"/>
    </xf>
    <xf numFmtId="164" fontId="2" fillId="9" borderId="2" xfId="1" applyNumberFormat="1" applyFont="1" applyFill="1" applyBorder="1" applyAlignment="1">
      <alignment horizontal="right"/>
    </xf>
    <xf numFmtId="9" fontId="2" fillId="0" borderId="2" xfId="2" applyFont="1" applyFill="1" applyBorder="1" applyAlignment="1">
      <alignment horizontal="right"/>
    </xf>
    <xf numFmtId="0" fontId="2" fillId="0" borderId="2" xfId="0" applyFont="1" applyFill="1" applyBorder="1" applyAlignment="1">
      <alignment horizontal="right"/>
    </xf>
    <xf numFmtId="165" fontId="2" fillId="3" borderId="2" xfId="3" applyNumberFormat="1" applyFont="1" applyFill="1" applyBorder="1" applyAlignment="1">
      <alignment horizontal="right"/>
    </xf>
    <xf numFmtId="9" fontId="2" fillId="3" borderId="2" xfId="2" applyFont="1" applyFill="1" applyBorder="1" applyAlignment="1">
      <alignment horizontal="right"/>
    </xf>
    <xf numFmtId="0" fontId="2" fillId="3" borderId="2" xfId="0" applyFont="1" applyFill="1" applyBorder="1" applyAlignment="1">
      <alignment horizontal="right"/>
    </xf>
    <xf numFmtId="164" fontId="19" fillId="0" borderId="0" xfId="1" applyNumberFormat="1" applyFont="1" applyFill="1"/>
    <xf numFmtId="164" fontId="1" fillId="0" borderId="0" xfId="1" applyNumberFormat="1" applyFont="1" applyFill="1"/>
    <xf numFmtId="164" fontId="16" fillId="0" borderId="2" xfId="1" applyNumberFormat="1" applyFont="1" applyFill="1" applyBorder="1" applyAlignment="1">
      <alignment horizontal="right" wrapText="1"/>
    </xf>
    <xf numFmtId="164" fontId="2" fillId="0" borderId="2" xfId="1" applyNumberFormat="1" applyFont="1" applyFill="1" applyBorder="1" applyAlignment="1">
      <alignment horizontal="right" wrapText="1"/>
    </xf>
    <xf numFmtId="164" fontId="19" fillId="0" borderId="2" xfId="1" applyNumberFormat="1" applyFont="1" applyFill="1" applyBorder="1"/>
    <xf numFmtId="164" fontId="1" fillId="0" borderId="2" xfId="1" applyNumberFormat="1" applyFont="1" applyFill="1" applyBorder="1"/>
    <xf numFmtId="167" fontId="2" fillId="0" borderId="2"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0" borderId="0" xfId="1" applyNumberFormat="1" applyFont="1" applyFill="1" applyBorder="1" applyAlignment="1">
      <alignment horizontal="right"/>
    </xf>
    <xf numFmtId="9" fontId="2" fillId="0" borderId="2" xfId="2" applyFont="1" applyFill="1" applyBorder="1" applyAlignment="1">
      <alignment horizontal="right" wrapText="1"/>
    </xf>
    <xf numFmtId="9" fontId="0" fillId="0" borderId="2" xfId="2" applyFont="1" applyFill="1" applyBorder="1"/>
    <xf numFmtId="9" fontId="2" fillId="0" borderId="0" xfId="2" applyFont="1" applyFill="1" applyBorder="1" applyAlignment="1">
      <alignment horizontal="right"/>
    </xf>
    <xf numFmtId="9" fontId="0" fillId="0" borderId="0" xfId="2" applyFont="1" applyFill="1" applyBorder="1" applyAlignment="1">
      <alignment horizontal="right"/>
    </xf>
    <xf numFmtId="167" fontId="19" fillId="0" borderId="0" xfId="1" applyNumberFormat="1" applyFont="1" applyFill="1"/>
    <xf numFmtId="167" fontId="2" fillId="0" borderId="2" xfId="1" applyNumberFormat="1" applyFont="1" applyFill="1" applyBorder="1" applyAlignment="1">
      <alignment horizontal="center" vertical="center" wrapText="1"/>
    </xf>
    <xf numFmtId="167" fontId="16" fillId="0" borderId="2" xfId="1" applyNumberFormat="1" applyFont="1" applyFill="1" applyBorder="1" applyAlignment="1">
      <alignment horizontal="right" wrapText="1"/>
    </xf>
    <xf numFmtId="167" fontId="19" fillId="0" borderId="2" xfId="1" applyNumberFormat="1" applyFont="1" applyFill="1" applyBorder="1"/>
    <xf numFmtId="167" fontId="1" fillId="3" borderId="2" xfId="1" applyNumberFormat="1" applyFont="1" applyFill="1" applyBorder="1" applyAlignment="1">
      <alignment horizontal="right"/>
    </xf>
    <xf numFmtId="167" fontId="1" fillId="0" borderId="2" xfId="1" applyNumberFormat="1" applyFont="1" applyFill="1" applyBorder="1" applyAlignment="1">
      <alignment horizontal="right"/>
    </xf>
    <xf numFmtId="167" fontId="1" fillId="0" borderId="0" xfId="1" applyNumberFormat="1" applyFont="1" applyFill="1" applyAlignment="1">
      <alignment horizontal="right"/>
    </xf>
    <xf numFmtId="167" fontId="1" fillId="0" borderId="0" xfId="1" applyNumberFormat="1" applyFont="1" applyFill="1" applyBorder="1" applyAlignment="1">
      <alignment horizontal="right"/>
    </xf>
    <xf numFmtId="164" fontId="35" fillId="0" borderId="2" xfId="1" applyNumberFormat="1" applyFont="1" applyBorder="1" applyAlignment="1">
      <alignment horizontal="center" vertical="center" wrapText="1"/>
    </xf>
    <xf numFmtId="3" fontId="35" fillId="0" borderId="2" xfId="7" applyNumberFormat="1" applyFont="1" applyBorder="1" applyAlignment="1">
      <alignment horizontal="center" vertical="center" wrapText="1"/>
    </xf>
    <xf numFmtId="166" fontId="35" fillId="0" borderId="2" xfId="8" applyNumberFormat="1" applyFont="1" applyFill="1" applyBorder="1" applyAlignment="1">
      <alignment horizontal="center" vertical="center" wrapText="1"/>
    </xf>
    <xf numFmtId="165" fontId="35" fillId="0" borderId="2" xfId="7" applyNumberFormat="1" applyFont="1" applyBorder="1" applyAlignment="1">
      <alignment horizontal="center" vertical="center" wrapText="1"/>
    </xf>
    <xf numFmtId="0" fontId="2" fillId="0" borderId="2" xfId="0" applyFont="1" applyFill="1" applyBorder="1" applyAlignment="1">
      <alignment horizontal="right" wrapText="1"/>
    </xf>
    <xf numFmtId="9" fontId="0" fillId="3" borderId="2" xfId="2" applyFont="1" applyFill="1" applyBorder="1"/>
    <xf numFmtId="9" fontId="2" fillId="0" borderId="2" xfId="2" applyFont="1" applyFill="1" applyBorder="1"/>
    <xf numFmtId="9" fontId="2" fillId="0" borderId="2" xfId="0" applyNumberFormat="1" applyFont="1" applyFill="1" applyBorder="1"/>
    <xf numFmtId="9" fontId="2" fillId="3" borderId="2" xfId="2" applyFont="1" applyFill="1" applyBorder="1"/>
    <xf numFmtId="9" fontId="0" fillId="3" borderId="2" xfId="0" applyNumberFormat="1" applyFill="1" applyBorder="1"/>
    <xf numFmtId="9" fontId="0" fillId="0" borderId="2" xfId="0" applyNumberFormat="1" applyFill="1" applyBorder="1"/>
    <xf numFmtId="9" fontId="2" fillId="3" borderId="2" xfId="0" applyNumberFormat="1" applyFont="1" applyFill="1" applyBorder="1"/>
    <xf numFmtId="164" fontId="0" fillId="0" borderId="2" xfId="1" applyNumberFormat="1" applyFont="1" applyFill="1" applyBorder="1"/>
    <xf numFmtId="164" fontId="0" fillId="0" borderId="2" xfId="0" applyNumberFormat="1" applyFill="1" applyBorder="1"/>
    <xf numFmtId="164" fontId="0" fillId="3" borderId="2" xfId="1" applyNumberFormat="1" applyFont="1" applyFill="1" applyBorder="1"/>
    <xf numFmtId="164" fontId="0" fillId="3" borderId="2" xfId="0" applyNumberFormat="1" applyFill="1" applyBorder="1"/>
    <xf numFmtId="164" fontId="2" fillId="0" borderId="2" xfId="1" applyNumberFormat="1" applyFont="1" applyFill="1" applyBorder="1"/>
    <xf numFmtId="164" fontId="2" fillId="0" borderId="2" xfId="0" applyNumberFormat="1" applyFont="1" applyFill="1" applyBorder="1"/>
    <xf numFmtId="164" fontId="2" fillId="3" borderId="2" xfId="1" applyNumberFormat="1" applyFont="1" applyFill="1" applyBorder="1"/>
    <xf numFmtId="164" fontId="2" fillId="3" borderId="2" xfId="0" applyNumberFormat="1" applyFont="1" applyFill="1" applyBorder="1"/>
    <xf numFmtId="166" fontId="0" fillId="0" borderId="0" xfId="0" applyNumberFormat="1" applyFill="1"/>
    <xf numFmtId="166" fontId="2" fillId="0" borderId="2" xfId="0" applyNumberFormat="1" applyFont="1" applyFill="1" applyBorder="1" applyAlignment="1">
      <alignment horizontal="center" vertical="center" wrapText="1"/>
    </xf>
    <xf numFmtId="166" fontId="2" fillId="0" borderId="2" xfId="0" applyNumberFormat="1" applyFont="1" applyFill="1" applyBorder="1" applyAlignment="1">
      <alignment wrapText="1"/>
    </xf>
    <xf numFmtId="166" fontId="0" fillId="0" borderId="2" xfId="0" applyNumberFormat="1" applyFill="1" applyBorder="1"/>
    <xf numFmtId="166" fontId="0" fillId="3" borderId="2" xfId="0" applyNumberFormat="1" applyFill="1" applyBorder="1"/>
    <xf numFmtId="166" fontId="2" fillId="0" borderId="2" xfId="0" applyNumberFormat="1" applyFont="1" applyFill="1" applyBorder="1"/>
    <xf numFmtId="166" fontId="2" fillId="3" borderId="2" xfId="0" applyNumberFormat="1" applyFont="1" applyFill="1" applyBorder="1"/>
    <xf numFmtId="166" fontId="0" fillId="0" borderId="0" xfId="0" applyNumberFormat="1" applyFill="1" applyBorder="1"/>
    <xf numFmtId="166" fontId="0" fillId="3" borderId="0" xfId="0" applyNumberFormat="1" applyFill="1" applyBorder="1"/>
    <xf numFmtId="166" fontId="2" fillId="0" borderId="0" xfId="0" applyNumberFormat="1" applyFont="1" applyFill="1" applyBorder="1"/>
    <xf numFmtId="166" fontId="2" fillId="0" borderId="0" xfId="1" applyNumberFormat="1" applyFont="1" applyFill="1"/>
    <xf numFmtId="166" fontId="0" fillId="3" borderId="0" xfId="0" applyNumberFormat="1" applyFill="1"/>
    <xf numFmtId="166" fontId="2" fillId="0" borderId="0" xfId="0" applyNumberFormat="1" applyFont="1" applyFill="1"/>
    <xf numFmtId="3" fontId="8" fillId="0" borderId="2" xfId="1" applyNumberFormat="1" applyFont="1" applyFill="1" applyBorder="1" applyAlignment="1">
      <alignment horizontal="right" wrapText="1"/>
    </xf>
    <xf numFmtId="165" fontId="8" fillId="0" borderId="2" xfId="3" applyNumberFormat="1" applyFont="1" applyFill="1" applyBorder="1" applyAlignment="1">
      <alignment horizontal="right" wrapText="1"/>
    </xf>
    <xf numFmtId="3" fontId="8" fillId="0" borderId="2" xfId="3" applyNumberFormat="1" applyFont="1" applyFill="1" applyBorder="1" applyAlignment="1">
      <alignment horizontal="center" wrapText="1"/>
    </xf>
    <xf numFmtId="165" fontId="8" fillId="0" borderId="2" xfId="3" applyNumberFormat="1" applyFont="1" applyFill="1" applyBorder="1" applyAlignment="1">
      <alignment horizontal="center" wrapText="1"/>
    </xf>
    <xf numFmtId="3" fontId="2" fillId="0" borderId="2" xfId="1" applyNumberFormat="1" applyFont="1" applyFill="1" applyBorder="1" applyAlignment="1">
      <alignment horizontal="right"/>
    </xf>
    <xf numFmtId="3" fontId="2" fillId="0" borderId="2" xfId="0" applyNumberFormat="1" applyFont="1" applyFill="1" applyBorder="1"/>
    <xf numFmtId="165" fontId="2" fillId="0" borderId="2" xfId="3" applyNumberFormat="1" applyFont="1" applyFill="1" applyBorder="1"/>
    <xf numFmtId="165" fontId="0" fillId="0" borderId="2" xfId="3" applyNumberFormat="1" applyFont="1" applyFill="1" applyBorder="1"/>
    <xf numFmtId="0" fontId="0" fillId="0" borderId="2" xfId="3" applyNumberFormat="1" applyFont="1" applyFill="1" applyBorder="1"/>
    <xf numFmtId="3" fontId="0" fillId="3" borderId="2" xfId="1" applyNumberFormat="1" applyFont="1" applyFill="1" applyBorder="1" applyAlignment="1">
      <alignment horizontal="right"/>
    </xf>
    <xf numFmtId="3" fontId="0" fillId="3" borderId="2" xfId="0" applyNumberFormat="1" applyFont="1" applyFill="1" applyBorder="1"/>
    <xf numFmtId="165" fontId="0" fillId="3" borderId="2" xfId="3" applyNumberFormat="1" applyFont="1" applyFill="1" applyBorder="1"/>
    <xf numFmtId="3" fontId="0" fillId="0" borderId="2" xfId="1" applyNumberFormat="1" applyFont="1" applyFill="1" applyBorder="1" applyAlignment="1">
      <alignment horizontal="right"/>
    </xf>
    <xf numFmtId="3" fontId="0" fillId="0" borderId="2" xfId="0" applyNumberFormat="1" applyFont="1" applyFill="1" applyBorder="1"/>
    <xf numFmtId="3" fontId="2" fillId="3" borderId="2" xfId="1" applyNumberFormat="1" applyFont="1" applyFill="1" applyBorder="1" applyAlignment="1">
      <alignment horizontal="right"/>
    </xf>
    <xf numFmtId="3" fontId="2" fillId="3" borderId="2" xfId="0" applyNumberFormat="1" applyFont="1" applyFill="1" applyBorder="1"/>
    <xf numFmtId="165" fontId="2" fillId="3" borderId="2" xfId="3" applyNumberFormat="1" applyFont="1" applyFill="1" applyBorder="1"/>
    <xf numFmtId="164" fontId="2" fillId="9" borderId="2" xfId="1" applyNumberFormat="1" applyFont="1" applyFill="1" applyBorder="1" applyAlignment="1">
      <alignment horizontal="center" vertical="center" wrapText="1"/>
    </xf>
    <xf numFmtId="164" fontId="13" fillId="9" borderId="2" xfId="1" applyNumberFormat="1" applyFont="1" applyFill="1" applyBorder="1" applyAlignment="1">
      <alignment horizontal="center" vertical="center" wrapText="1"/>
    </xf>
    <xf numFmtId="164" fontId="2" fillId="9" borderId="2" xfId="1" applyNumberFormat="1" applyFont="1" applyFill="1" applyBorder="1" applyAlignment="1">
      <alignment horizontal="right" wrapText="1"/>
    </xf>
    <xf numFmtId="164" fontId="0" fillId="9" borderId="2" xfId="0" applyNumberFormat="1" applyFill="1" applyBorder="1"/>
    <xf numFmtId="164" fontId="2" fillId="9" borderId="2" xfId="0" applyNumberFormat="1" applyFont="1" applyFill="1" applyBorder="1"/>
    <xf numFmtId="164" fontId="5" fillId="0" borderId="0" xfId="1" applyNumberFormat="1" applyFont="1" applyFill="1"/>
    <xf numFmtId="0" fontId="13" fillId="0" borderId="0" xfId="0" applyFont="1" applyFill="1"/>
    <xf numFmtId="0" fontId="38" fillId="0" borderId="2" xfId="0" applyFont="1" applyFill="1" applyBorder="1"/>
    <xf numFmtId="0" fontId="39" fillId="0" borderId="0" xfId="0" applyFont="1" applyFill="1"/>
    <xf numFmtId="1" fontId="0" fillId="0" borderId="0" xfId="3" applyNumberFormat="1" applyFont="1" applyFill="1"/>
    <xf numFmtId="1" fontId="8" fillId="0" borderId="2" xfId="3" applyNumberFormat="1" applyFont="1" applyFill="1" applyBorder="1" applyAlignment="1">
      <alignment horizontal="center" vertical="center" wrapText="1"/>
    </xf>
    <xf numFmtId="1" fontId="2" fillId="0" borderId="2" xfId="3" applyNumberFormat="1" applyFont="1" applyFill="1" applyBorder="1" applyAlignment="1">
      <alignment horizontal="center" wrapText="1"/>
    </xf>
    <xf numFmtId="1" fontId="0" fillId="0" borderId="2" xfId="3" applyNumberFormat="1" applyFont="1" applyFill="1" applyBorder="1"/>
    <xf numFmtId="1" fontId="0" fillId="3" borderId="2" xfId="3" applyNumberFormat="1" applyFont="1" applyFill="1" applyBorder="1"/>
    <xf numFmtId="1" fontId="2" fillId="0" borderId="2" xfId="3" applyNumberFormat="1" applyFont="1" applyFill="1" applyBorder="1"/>
    <xf numFmtId="1" fontId="2" fillId="3" borderId="2" xfId="3" applyNumberFormat="1" applyFont="1" applyFill="1" applyBorder="1"/>
    <xf numFmtId="1" fontId="0" fillId="3" borderId="0" xfId="3" applyNumberFormat="1" applyFont="1" applyFill="1"/>
    <xf numFmtId="1" fontId="2" fillId="0" borderId="0" xfId="3" applyNumberFormat="1" applyFont="1" applyFill="1"/>
    <xf numFmtId="164" fontId="0" fillId="10" borderId="2" xfId="1" applyNumberFormat="1" applyFont="1" applyFill="1" applyBorder="1" applyAlignment="1">
      <alignment horizontal="right"/>
    </xf>
    <xf numFmtId="1" fontId="2" fillId="0" borderId="2" xfId="1" applyNumberFormat="1" applyFont="1" applyFill="1" applyBorder="1" applyAlignment="1">
      <alignment horizontal="right" wrapText="1"/>
    </xf>
    <xf numFmtId="1" fontId="0" fillId="0" borderId="2" xfId="1" applyNumberFormat="1" applyFont="1" applyFill="1" applyBorder="1"/>
    <xf numFmtId="1" fontId="0" fillId="3" borderId="2" xfId="1" applyNumberFormat="1" applyFont="1" applyFill="1" applyBorder="1"/>
    <xf numFmtId="1" fontId="2" fillId="0" borderId="2" xfId="1" applyNumberFormat="1" applyFont="1" applyFill="1" applyBorder="1"/>
    <xf numFmtId="1" fontId="2" fillId="3" borderId="2" xfId="1" applyNumberFormat="1" applyFont="1" applyFill="1" applyBorder="1"/>
    <xf numFmtId="1" fontId="0" fillId="3" borderId="2" xfId="1" applyNumberFormat="1" applyFont="1" applyFill="1" applyBorder="1" applyAlignment="1">
      <alignment horizontal="right"/>
    </xf>
    <xf numFmtId="1" fontId="0" fillId="0" borderId="2" xfId="1" applyNumberFormat="1" applyFont="1" applyFill="1" applyBorder="1" applyAlignment="1">
      <alignment horizontal="right"/>
    </xf>
    <xf numFmtId="1" fontId="0" fillId="0" borderId="0" xfId="1" applyNumberFormat="1" applyFont="1" applyFill="1"/>
    <xf numFmtId="1" fontId="0" fillId="3" borderId="0" xfId="1" applyNumberFormat="1" applyFont="1" applyFill="1"/>
    <xf numFmtId="1" fontId="2" fillId="0" borderId="0" xfId="1" applyNumberFormat="1" applyFont="1" applyFill="1" applyBorder="1"/>
    <xf numFmtId="1" fontId="0" fillId="0" borderId="0" xfId="1" applyNumberFormat="1" applyFont="1" applyBorder="1"/>
    <xf numFmtId="1" fontId="0" fillId="0" borderId="0" xfId="1" applyNumberFormat="1" applyFont="1" applyFill="1" applyBorder="1"/>
    <xf numFmtId="1" fontId="2" fillId="0" borderId="0" xfId="1" applyNumberFormat="1" applyFont="1" applyFill="1"/>
    <xf numFmtId="1" fontId="2" fillId="3" borderId="2" xfId="1" applyNumberFormat="1" applyFont="1" applyFill="1" applyBorder="1" applyAlignment="1">
      <alignment horizontal="right"/>
    </xf>
    <xf numFmtId="1" fontId="2" fillId="0" borderId="2" xfId="1" applyNumberFormat="1" applyFont="1" applyFill="1" applyBorder="1" applyAlignment="1">
      <alignment horizontal="right"/>
    </xf>
    <xf numFmtId="1" fontId="0" fillId="0" borderId="0" xfId="1" applyNumberFormat="1" applyFont="1" applyFill="1" applyAlignment="1">
      <alignment horizontal="right"/>
    </xf>
    <xf numFmtId="1" fontId="0" fillId="3" borderId="0" xfId="1" applyNumberFormat="1" applyFont="1" applyFill="1" applyAlignment="1">
      <alignment horizontal="right"/>
    </xf>
    <xf numFmtId="1" fontId="2" fillId="0" borderId="0" xfId="1" applyNumberFormat="1" applyFont="1" applyFill="1" applyAlignment="1">
      <alignment horizontal="right"/>
    </xf>
    <xf numFmtId="1" fontId="8" fillId="0" borderId="2" xfId="1" applyNumberFormat="1" applyFont="1" applyFill="1" applyBorder="1" applyAlignment="1">
      <alignment horizontal="center" vertical="center" wrapText="1"/>
    </xf>
    <xf numFmtId="1" fontId="2" fillId="0" borderId="2" xfId="1" applyNumberFormat="1" applyFont="1" applyFill="1" applyBorder="1" applyAlignment="1">
      <alignment horizontal="center" vertical="center" wrapText="1"/>
    </xf>
    <xf numFmtId="1" fontId="2" fillId="0" borderId="2" xfId="1" applyNumberFormat="1" applyFont="1" applyFill="1" applyBorder="1" applyAlignment="1">
      <alignment wrapText="1"/>
    </xf>
    <xf numFmtId="1" fontId="0" fillId="3" borderId="0" xfId="1" applyNumberFormat="1" applyFont="1" applyFill="1" applyBorder="1"/>
    <xf numFmtId="167" fontId="0" fillId="0" borderId="0" xfId="1" applyNumberFormat="1" applyFont="1" applyFill="1"/>
    <xf numFmtId="167" fontId="8" fillId="0" borderId="2" xfId="3" applyNumberFormat="1" applyFont="1" applyFill="1" applyBorder="1" applyAlignment="1">
      <alignment horizontal="center" vertical="center" wrapText="1"/>
    </xf>
    <xf numFmtId="167" fontId="9" fillId="0" borderId="2" xfId="1" applyNumberFormat="1" applyFont="1" applyFill="1" applyBorder="1" applyAlignment="1">
      <alignment horizontal="center" wrapText="1"/>
    </xf>
    <xf numFmtId="167" fontId="0" fillId="0" borderId="2" xfId="1" applyNumberFormat="1" applyFont="1" applyFill="1" applyBorder="1" applyAlignment="1">
      <alignment horizontal="right"/>
    </xf>
    <xf numFmtId="167" fontId="0" fillId="3" borderId="2" xfId="1" applyNumberFormat="1" applyFont="1" applyFill="1" applyBorder="1" applyAlignment="1">
      <alignment horizontal="right"/>
    </xf>
    <xf numFmtId="167" fontId="0" fillId="2" borderId="2" xfId="1" applyNumberFormat="1" applyFont="1" applyFill="1" applyBorder="1" applyAlignment="1">
      <alignment horizontal="right"/>
    </xf>
    <xf numFmtId="167" fontId="0" fillId="3" borderId="8" xfId="1" applyNumberFormat="1" applyFont="1" applyFill="1" applyBorder="1" applyAlignment="1">
      <alignment horizontal="right"/>
    </xf>
    <xf numFmtId="167" fontId="0" fillId="0" borderId="8" xfId="1" applyNumberFormat="1" applyFont="1" applyFill="1" applyBorder="1" applyAlignment="1">
      <alignment horizontal="right"/>
    </xf>
    <xf numFmtId="167" fontId="2" fillId="0" borderId="0" xfId="1" applyNumberFormat="1" applyFont="1" applyFill="1"/>
    <xf numFmtId="167" fontId="0" fillId="0" borderId="0" xfId="3" applyNumberFormat="1" applyFont="1" applyFill="1"/>
    <xf numFmtId="167" fontId="2" fillId="0" borderId="2" xfId="3" applyNumberFormat="1" applyFont="1" applyFill="1" applyBorder="1" applyAlignment="1">
      <alignment horizontal="center" vertical="center"/>
    </xf>
    <xf numFmtId="167" fontId="2" fillId="0" borderId="2" xfId="3" applyNumberFormat="1" applyFont="1" applyFill="1" applyBorder="1" applyAlignment="1">
      <alignment horizontal="center" vertical="center" wrapText="1"/>
    </xf>
    <xf numFmtId="167" fontId="9" fillId="0" borderId="2" xfId="3" applyNumberFormat="1" applyFont="1" applyFill="1" applyBorder="1" applyAlignment="1">
      <alignment horizontal="center" vertical="center" wrapText="1"/>
    </xf>
    <xf numFmtId="167" fontId="2" fillId="0" borderId="2" xfId="3" applyNumberFormat="1" applyFont="1" applyFill="1" applyBorder="1" applyAlignment="1">
      <alignment horizontal="center" wrapText="1"/>
    </xf>
    <xf numFmtId="167" fontId="9" fillId="0" borderId="2" xfId="3" applyNumberFormat="1" applyFont="1" applyFill="1" applyBorder="1" applyAlignment="1">
      <alignment horizontal="center" wrapText="1"/>
    </xf>
    <xf numFmtId="167" fontId="0" fillId="0" borderId="2" xfId="3" applyNumberFormat="1" applyFont="1" applyFill="1" applyBorder="1" applyAlignment="1">
      <alignment horizontal="right"/>
    </xf>
    <xf numFmtId="167" fontId="0" fillId="3" borderId="2" xfId="3" applyNumberFormat="1" applyFont="1" applyFill="1" applyBorder="1" applyAlignment="1">
      <alignment horizontal="right"/>
    </xf>
    <xf numFmtId="167" fontId="2" fillId="0" borderId="2" xfId="3" applyNumberFormat="1" applyFont="1" applyFill="1" applyBorder="1" applyAlignment="1">
      <alignment horizontal="right"/>
    </xf>
    <xf numFmtId="167" fontId="2" fillId="3" borderId="2" xfId="3" applyNumberFormat="1" applyFont="1" applyFill="1" applyBorder="1" applyAlignment="1">
      <alignment horizontal="right"/>
    </xf>
    <xf numFmtId="167" fontId="0" fillId="3" borderId="8" xfId="3" applyNumberFormat="1" applyFont="1" applyFill="1" applyBorder="1" applyAlignment="1">
      <alignment horizontal="right"/>
    </xf>
    <xf numFmtId="167" fontId="0" fillId="3" borderId="0" xfId="3" applyNumberFormat="1" applyFont="1" applyFill="1" applyAlignment="1">
      <alignment horizontal="right"/>
    </xf>
    <xf numFmtId="167" fontId="0" fillId="3" borderId="0" xfId="1" applyNumberFormat="1" applyFont="1" applyFill="1" applyAlignment="1">
      <alignment horizontal="right"/>
    </xf>
    <xf numFmtId="167" fontId="0" fillId="0" borderId="8" xfId="3" applyNumberFormat="1" applyFont="1" applyFill="1" applyBorder="1" applyAlignment="1">
      <alignment horizontal="right"/>
    </xf>
    <xf numFmtId="167" fontId="0" fillId="0" borderId="0" xfId="3" applyNumberFormat="1" applyFont="1" applyFill="1" applyAlignment="1">
      <alignment horizontal="right"/>
    </xf>
    <xf numFmtId="167" fontId="0" fillId="0" borderId="0" xfId="1" applyNumberFormat="1" applyFont="1" applyFill="1" applyAlignment="1">
      <alignment horizontal="right"/>
    </xf>
    <xf numFmtId="167" fontId="2" fillId="0" borderId="0" xfId="3" applyNumberFormat="1" applyFont="1" applyFill="1"/>
    <xf numFmtId="43" fontId="8" fillId="0" borderId="2" xfId="1" applyFont="1" applyFill="1" applyBorder="1" applyAlignment="1">
      <alignment horizontal="center" vertical="center"/>
    </xf>
    <xf numFmtId="43" fontId="8" fillId="0" borderId="2" xfId="1" applyFont="1" applyFill="1" applyBorder="1" applyAlignment="1">
      <alignment horizontal="right" wrapText="1"/>
    </xf>
    <xf numFmtId="43" fontId="12" fillId="0" borderId="2" xfId="1" applyFont="1" applyFill="1" applyBorder="1"/>
    <xf numFmtId="43" fontId="12" fillId="3" borderId="2" xfId="1" applyFont="1" applyFill="1" applyBorder="1" applyAlignment="1">
      <alignment horizontal="right"/>
    </xf>
    <xf numFmtId="43" fontId="12" fillId="0" borderId="2" xfId="1" applyFont="1" applyFill="1" applyBorder="1" applyAlignment="1">
      <alignment horizontal="right"/>
    </xf>
    <xf numFmtId="43" fontId="8" fillId="0" borderId="2" xfId="1" applyFont="1" applyFill="1" applyBorder="1" applyAlignment="1">
      <alignment horizontal="right"/>
    </xf>
    <xf numFmtId="43" fontId="8" fillId="3" borderId="2" xfId="1" applyFont="1" applyFill="1" applyBorder="1" applyAlignment="1">
      <alignment horizontal="right"/>
    </xf>
    <xf numFmtId="43" fontId="12" fillId="0" borderId="8" xfId="1" applyFont="1" applyFill="1" applyBorder="1" applyAlignment="1">
      <alignment horizontal="right"/>
    </xf>
    <xf numFmtId="43" fontId="12" fillId="3" borderId="8" xfId="1" applyFont="1" applyFill="1" applyBorder="1" applyAlignment="1">
      <alignment horizontal="right"/>
    </xf>
    <xf numFmtId="43" fontId="8" fillId="0" borderId="0" xfId="1" applyFont="1" applyFill="1" applyBorder="1" applyAlignment="1">
      <alignment horizontal="right"/>
    </xf>
    <xf numFmtId="43" fontId="12" fillId="0" borderId="0" xfId="1" applyFont="1" applyFill="1" applyBorder="1" applyAlignment="1">
      <alignment horizontal="right"/>
    </xf>
    <xf numFmtId="0" fontId="12" fillId="0" borderId="0" xfId="0" applyFont="1"/>
    <xf numFmtId="43" fontId="12" fillId="0" borderId="0" xfId="1" applyFont="1" applyFill="1"/>
    <xf numFmtId="167" fontId="0" fillId="3" borderId="0" xfId="0" applyNumberFormat="1" applyFill="1"/>
    <xf numFmtId="1" fontId="0" fillId="3" borderId="0" xfId="0" applyNumberFormat="1" applyFill="1"/>
    <xf numFmtId="0" fontId="2" fillId="0" borderId="0" xfId="0" applyFont="1" applyFill="1" applyAlignment="1">
      <alignment horizontal="center" wrapText="1"/>
    </xf>
    <xf numFmtId="0" fontId="2" fillId="0" borderId="2" xfId="0" applyFont="1" applyFill="1" applyBorder="1" applyAlignment="1">
      <alignment horizontal="center" vertical="center" wrapText="1"/>
    </xf>
    <xf numFmtId="0" fontId="32" fillId="0" borderId="0" xfId="0" applyFont="1" applyFill="1" applyAlignment="1">
      <alignment horizontal="left"/>
    </xf>
    <xf numFmtId="1" fontId="14" fillId="0" borderId="2" xfId="1" applyNumberFormat="1" applyFont="1" applyFill="1" applyBorder="1" applyAlignment="1">
      <alignment horizontal="center" vertical="center" wrapText="1"/>
    </xf>
    <xf numFmtId="3" fontId="14" fillId="0" borderId="2" xfId="3"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65" fontId="14" fillId="0" borderId="2" xfId="3"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65" fontId="2" fillId="0" borderId="2" xfId="3" applyNumberFormat="1" applyFont="1" applyFill="1" applyBorder="1" applyAlignment="1">
      <alignment horizontal="center" vertical="center"/>
    </xf>
    <xf numFmtId="1" fontId="2" fillId="0" borderId="2" xfId="1"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9" fontId="13" fillId="0" borderId="2" xfId="2" applyFont="1" applyFill="1" applyBorder="1" applyAlignment="1">
      <alignment horizontal="center" vertical="center" wrapText="1"/>
    </xf>
    <xf numFmtId="164" fontId="13" fillId="0" borderId="2" xfId="1" applyNumberFormat="1" applyFont="1" applyFill="1" applyBorder="1" applyAlignment="1">
      <alignment horizontal="center" vertical="center" wrapText="1"/>
    </xf>
    <xf numFmtId="164" fontId="2" fillId="0" borderId="2" xfId="1" applyNumberFormat="1" applyFont="1" applyFill="1" applyBorder="1" applyAlignment="1">
      <alignment horizontal="center" vertical="center"/>
    </xf>
    <xf numFmtId="9" fontId="2" fillId="0" borderId="2" xfId="2" applyFont="1" applyFill="1" applyBorder="1" applyAlignment="1">
      <alignment horizontal="center" vertical="center"/>
    </xf>
    <xf numFmtId="0" fontId="5" fillId="0" borderId="0" xfId="0" applyFont="1" applyFill="1" applyAlignment="1">
      <alignment horizontal="left" vertical="top" wrapText="1"/>
    </xf>
    <xf numFmtId="43" fontId="13" fillId="0" borderId="2" xfId="1" applyFont="1" applyFill="1" applyBorder="1" applyAlignment="1">
      <alignment horizontal="center" vertical="center" wrapText="1"/>
    </xf>
    <xf numFmtId="0" fontId="2" fillId="0" borderId="2" xfId="0" applyFont="1" applyFill="1" applyBorder="1" applyAlignment="1">
      <alignment horizontal="center" vertical="center"/>
    </xf>
    <xf numFmtId="167" fontId="13" fillId="0" borderId="2" xfId="3" applyNumberFormat="1" applyFont="1" applyFill="1" applyBorder="1" applyAlignment="1">
      <alignment horizontal="center" vertical="center" wrapText="1"/>
    </xf>
    <xf numFmtId="167" fontId="2" fillId="0" borderId="2" xfId="1" applyNumberFormat="1" applyFont="1" applyFill="1" applyBorder="1" applyAlignment="1">
      <alignment horizontal="center" vertical="center"/>
    </xf>
    <xf numFmtId="0" fontId="35" fillId="0" borderId="2" xfId="7" applyFont="1" applyBorder="1" applyAlignment="1">
      <alignment horizontal="center" wrapText="1"/>
    </xf>
    <xf numFmtId="0" fontId="34" fillId="0" borderId="0" xfId="7" applyFont="1" applyBorder="1" applyAlignment="1">
      <alignment horizontal="left" vertical="center" wrapText="1"/>
    </xf>
    <xf numFmtId="0" fontId="35" fillId="0" borderId="4" xfId="7" applyFont="1" applyBorder="1" applyAlignment="1">
      <alignment horizontal="center" wrapText="1"/>
    </xf>
    <xf numFmtId="0" fontId="35" fillId="0" borderId="1" xfId="7" applyFont="1" applyBorder="1" applyAlignment="1">
      <alignment horizontal="center" wrapText="1"/>
    </xf>
    <xf numFmtId="0" fontId="35" fillId="0" borderId="5" xfId="7" applyFont="1" applyBorder="1" applyAlignment="1">
      <alignment horizontal="center" wrapText="1"/>
    </xf>
    <xf numFmtId="0" fontId="5" fillId="0" borderId="0" xfId="0" applyFont="1" applyFill="1" applyAlignment="1">
      <alignment horizontal="left" wrapText="1"/>
    </xf>
    <xf numFmtId="164" fontId="13" fillId="0" borderId="4" xfId="1" applyNumberFormat="1"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1" fontId="13" fillId="0" borderId="4" xfId="1"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43" fontId="2" fillId="0" borderId="2" xfId="1" applyFont="1" applyFill="1" applyBorder="1" applyAlignment="1">
      <alignment horizontal="center" vertical="center"/>
    </xf>
    <xf numFmtId="43" fontId="2" fillId="0" borderId="2" xfId="1" applyFont="1" applyFill="1" applyBorder="1" applyAlignment="1">
      <alignment horizontal="center" vertical="center" wrapText="1"/>
    </xf>
    <xf numFmtId="9" fontId="2" fillId="0" borderId="2" xfId="2"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9" fontId="2" fillId="0" borderId="4" xfId="2" applyFont="1" applyFill="1" applyBorder="1" applyAlignment="1">
      <alignment horizontal="center" vertical="center"/>
    </xf>
    <xf numFmtId="9" fontId="2" fillId="0" borderId="1" xfId="2" applyFont="1" applyFill="1" applyBorder="1" applyAlignment="1">
      <alignment horizontal="center" vertical="center"/>
    </xf>
    <xf numFmtId="9" fontId="2" fillId="0" borderId="5" xfId="2"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9" fontId="15" fillId="0" borderId="2" xfId="2" applyFont="1" applyFill="1" applyBorder="1" applyAlignment="1">
      <alignment horizontal="center" vertical="center" wrapText="1"/>
    </xf>
    <xf numFmtId="1" fontId="2" fillId="0" borderId="4"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 fontId="2" fillId="0" borderId="5" xfId="1" applyNumberFormat="1" applyFont="1" applyFill="1" applyBorder="1" applyAlignment="1">
      <alignment horizontal="center" vertical="center"/>
    </xf>
    <xf numFmtId="165" fontId="17" fillId="0" borderId="2" xfId="3" applyNumberFormat="1" applyFont="1" applyFill="1" applyBorder="1" applyAlignment="1">
      <alignment horizontal="center" vertical="center" wrapText="1"/>
    </xf>
    <xf numFmtId="165" fontId="2" fillId="0" borderId="4" xfId="3" applyNumberFormat="1" applyFont="1" applyFill="1" applyBorder="1" applyAlignment="1">
      <alignment horizontal="center" vertical="center"/>
    </xf>
    <xf numFmtId="165" fontId="2" fillId="0" borderId="1" xfId="3" applyNumberFormat="1" applyFont="1" applyFill="1" applyBorder="1" applyAlignment="1">
      <alignment horizontal="center" vertical="center"/>
    </xf>
    <xf numFmtId="165" fontId="2" fillId="0" borderId="5" xfId="3" applyNumberFormat="1" applyFont="1" applyFill="1" applyBorder="1" applyAlignment="1">
      <alignment horizontal="center" vertical="center"/>
    </xf>
    <xf numFmtId="164" fontId="2" fillId="0" borderId="4" xfId="1"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2" fillId="0" borderId="5" xfId="1"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6" fillId="7" borderId="9" xfId="0" applyFont="1" applyFill="1" applyBorder="1" applyAlignment="1">
      <alignment horizontal="center" wrapText="1"/>
    </xf>
    <xf numFmtId="0" fontId="25" fillId="0" borderId="9" xfId="0" applyFont="1" applyBorder="1" applyAlignment="1">
      <alignment wrapText="1"/>
    </xf>
    <xf numFmtId="0" fontId="0" fillId="0" borderId="0" xfId="0" applyFill="1" applyAlignment="1">
      <alignment wrapText="1"/>
    </xf>
    <xf numFmtId="0" fontId="0" fillId="0" borderId="0" xfId="0" applyAlignment="1"/>
  </cellXfs>
  <cellStyles count="11">
    <cellStyle name="Comma" xfId="1" builtinId="3"/>
    <cellStyle name="Comma 2" xfId="10"/>
    <cellStyle name="Currency" xfId="3" builtinId="4"/>
    <cellStyle name="Currency 2" xfId="5"/>
    <cellStyle name="Normal" xfId="0" builtinId="0"/>
    <cellStyle name="Normal 2" xfId="6"/>
    <cellStyle name="Normal 3" xfId="9"/>
    <cellStyle name="Normal_Sheet1" xfId="7"/>
    <cellStyle name="Normal_Sheet1_1" xfId="4"/>
    <cellStyle name="Percent" xfId="2" builtinId="5"/>
    <cellStyle name="Percent 2" xfId="8"/>
  </cellStyles>
  <dxfs count="0"/>
  <tableStyles count="0" defaultTableStyle="TableStyleMedium2" defaultPivotStyle="PivotStyleLight16"/>
  <colors>
    <mruColors>
      <color rgb="FFD2AAF0"/>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HE Chart Style 1">
      <a:dk1>
        <a:sysClr val="windowText" lastClr="000000"/>
      </a:dk1>
      <a:lt1>
        <a:sysClr val="window" lastClr="FFFFFF"/>
      </a:lt1>
      <a:dk2>
        <a:srgbClr val="E5C520"/>
      </a:dk2>
      <a:lt2>
        <a:srgbClr val="FFE512"/>
      </a:lt2>
      <a:accent1>
        <a:srgbClr val="036CB6"/>
      </a:accent1>
      <a:accent2>
        <a:srgbClr val="50C8E8"/>
      </a:accent2>
      <a:accent3>
        <a:srgbClr val="D4542E"/>
      </a:accent3>
      <a:accent4>
        <a:srgbClr val="FAA634"/>
      </a:accent4>
      <a:accent5>
        <a:srgbClr val="1AAD52"/>
      </a:accent5>
      <a:accent6>
        <a:srgbClr val="B4D88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2"/>
  <sheetViews>
    <sheetView topLeftCell="B1" zoomScaleNormal="100" zoomScaleSheetLayoutView="100" workbookViewId="0">
      <selection activeCell="C208" sqref="C208"/>
    </sheetView>
  </sheetViews>
  <sheetFormatPr defaultRowHeight="15" x14ac:dyDescent="0.25"/>
  <cols>
    <col min="1" max="1" width="14.140625" style="2" hidden="1" customWidth="1"/>
    <col min="2" max="2" width="39.7109375" style="2" bestFit="1" customWidth="1"/>
    <col min="3" max="3" width="10.7109375" style="120" customWidth="1"/>
    <col min="4" max="4" width="13.28515625" style="25" bestFit="1" customWidth="1"/>
    <col min="5" max="5" width="10.7109375" style="61" customWidth="1"/>
    <col min="6" max="6" width="13.28515625" style="11" bestFit="1" customWidth="1"/>
    <col min="7" max="7" width="10.7109375" style="2" customWidth="1"/>
    <col min="8" max="8" width="13.28515625" style="2" bestFit="1" customWidth="1"/>
    <col min="9" max="9" width="10.7109375" style="2" customWidth="1"/>
    <col min="10" max="10" width="12.7109375" style="2" customWidth="1"/>
    <col min="11" max="11" width="10.7109375" style="464" customWidth="1"/>
    <col min="12" max="12" width="12.7109375" style="2" customWidth="1"/>
    <col min="13" max="13" width="10.7109375" style="11" customWidth="1"/>
    <col min="14" max="14" width="12.7109375" style="11" customWidth="1"/>
    <col min="15" max="15" width="9.140625" style="2"/>
    <col min="18" max="16384" width="9.140625" style="2"/>
  </cols>
  <sheetData>
    <row r="1" spans="1:14" ht="18.75" x14ac:dyDescent="0.3">
      <c r="A1" s="60"/>
      <c r="B1" s="539" t="s">
        <v>607</v>
      </c>
      <c r="C1" s="539"/>
      <c r="D1" s="539"/>
      <c r="E1" s="539"/>
      <c r="F1" s="539"/>
      <c r="G1" s="539"/>
      <c r="H1" s="539"/>
      <c r="I1" s="539"/>
      <c r="J1" s="539"/>
      <c r="K1" s="539"/>
      <c r="L1" s="539"/>
      <c r="M1" s="539"/>
    </row>
    <row r="2" spans="1:14" ht="3" customHeight="1" x14ac:dyDescent="0.25"/>
    <row r="3" spans="1:14" s="64" customFormat="1" x14ac:dyDescent="0.25">
      <c r="A3" s="537" t="s">
        <v>258</v>
      </c>
      <c r="B3" s="538" t="s">
        <v>342</v>
      </c>
      <c r="C3" s="546" t="s">
        <v>343</v>
      </c>
      <c r="D3" s="546"/>
      <c r="E3" s="546"/>
      <c r="F3" s="546"/>
      <c r="G3" s="546"/>
      <c r="H3" s="546"/>
      <c r="I3" s="546"/>
      <c r="J3" s="546"/>
      <c r="K3" s="546"/>
      <c r="L3" s="546"/>
      <c r="M3" s="546"/>
      <c r="N3" s="546"/>
    </row>
    <row r="4" spans="1:14" s="64" customFormat="1" ht="27" customHeight="1" x14ac:dyDescent="0.25">
      <c r="A4" s="537"/>
      <c r="B4" s="538"/>
      <c r="C4" s="546" t="s">
        <v>323</v>
      </c>
      <c r="D4" s="546"/>
      <c r="E4" s="547" t="s">
        <v>315</v>
      </c>
      <c r="F4" s="547"/>
      <c r="G4" s="538" t="s">
        <v>263</v>
      </c>
      <c r="H4" s="538"/>
      <c r="I4" s="538" t="s">
        <v>273</v>
      </c>
      <c r="J4" s="538"/>
      <c r="K4" s="544" t="s">
        <v>346</v>
      </c>
      <c r="L4" s="544"/>
      <c r="M4" s="545" t="s">
        <v>300</v>
      </c>
      <c r="N4" s="545"/>
    </row>
    <row r="5" spans="1:14" s="62" customFormat="1" ht="54" customHeight="1" x14ac:dyDescent="0.25">
      <c r="A5" s="537"/>
      <c r="B5" s="538"/>
      <c r="C5" s="79" t="s">
        <v>594</v>
      </c>
      <c r="D5" s="71" t="s">
        <v>590</v>
      </c>
      <c r="E5" s="79" t="s">
        <v>594</v>
      </c>
      <c r="F5" s="71" t="s">
        <v>591</v>
      </c>
      <c r="G5" s="281" t="s">
        <v>593</v>
      </c>
      <c r="H5" s="281" t="s">
        <v>592</v>
      </c>
      <c r="I5" s="79" t="s">
        <v>594</v>
      </c>
      <c r="J5" s="281" t="s">
        <v>595</v>
      </c>
      <c r="K5" s="465" t="s">
        <v>594</v>
      </c>
      <c r="L5" s="282" t="s">
        <v>596</v>
      </c>
      <c r="M5" s="79" t="s">
        <v>594</v>
      </c>
      <c r="N5" s="71" t="s">
        <v>597</v>
      </c>
    </row>
    <row r="6" spans="1:14" s="63" customFormat="1" ht="43.5" customHeight="1" x14ac:dyDescent="0.25">
      <c r="B6" s="280" t="s">
        <v>327</v>
      </c>
      <c r="C6" s="540" t="s">
        <v>336</v>
      </c>
      <c r="D6" s="540"/>
      <c r="E6" s="541" t="s">
        <v>344</v>
      </c>
      <c r="F6" s="541"/>
      <c r="G6" s="542" t="s">
        <v>337</v>
      </c>
      <c r="H6" s="542"/>
      <c r="I6" s="542" t="s">
        <v>338</v>
      </c>
      <c r="J6" s="542"/>
      <c r="K6" s="543" t="s">
        <v>339</v>
      </c>
      <c r="L6" s="543"/>
      <c r="M6" s="543" t="s">
        <v>339</v>
      </c>
      <c r="N6" s="543"/>
    </row>
    <row r="7" spans="1:14" s="47" customFormat="1" x14ac:dyDescent="0.25">
      <c r="A7" s="283"/>
      <c r="B7" s="82" t="s">
        <v>328</v>
      </c>
      <c r="C7" s="438"/>
      <c r="D7" s="439"/>
      <c r="E7" s="440"/>
      <c r="F7" s="441"/>
      <c r="G7" s="82"/>
      <c r="H7" s="82"/>
      <c r="I7" s="82"/>
      <c r="J7" s="82"/>
      <c r="K7" s="466"/>
      <c r="L7" s="82"/>
      <c r="M7" s="441"/>
      <c r="N7" s="441"/>
    </row>
    <row r="8" spans="1:14" s="15" customFormat="1" x14ac:dyDescent="0.25">
      <c r="A8" s="15">
        <v>1</v>
      </c>
      <c r="B8" s="347" t="s">
        <v>147</v>
      </c>
      <c r="C8" s="442"/>
      <c r="D8" s="377"/>
      <c r="E8" s="443"/>
      <c r="F8" s="444"/>
      <c r="G8" s="351"/>
      <c r="H8" s="445"/>
      <c r="I8" s="351"/>
      <c r="J8" s="445"/>
      <c r="K8" s="467"/>
      <c r="L8" s="445"/>
      <c r="M8" s="446"/>
      <c r="N8" s="445"/>
    </row>
    <row r="9" spans="1:14" s="94" customFormat="1" x14ac:dyDescent="0.25">
      <c r="A9" s="94">
        <v>2</v>
      </c>
      <c r="B9" s="349" t="s">
        <v>18</v>
      </c>
      <c r="C9" s="447">
        <v>993</v>
      </c>
      <c r="D9" s="374">
        <v>1133000</v>
      </c>
      <c r="E9" s="448">
        <v>1055</v>
      </c>
      <c r="F9" s="449">
        <v>3720904</v>
      </c>
      <c r="G9" s="349">
        <v>82</v>
      </c>
      <c r="H9" s="449">
        <v>475135</v>
      </c>
      <c r="I9" s="349">
        <v>2</v>
      </c>
      <c r="J9" s="449">
        <v>8000</v>
      </c>
      <c r="K9" s="468">
        <v>32</v>
      </c>
      <c r="L9" s="449">
        <v>77210</v>
      </c>
      <c r="M9" s="419">
        <v>96</v>
      </c>
      <c r="N9" s="449">
        <v>144001.20000000001</v>
      </c>
    </row>
    <row r="10" spans="1:14" x14ac:dyDescent="0.25">
      <c r="A10" s="2">
        <v>3</v>
      </c>
      <c r="B10" s="351" t="s">
        <v>19</v>
      </c>
      <c r="C10" s="450">
        <v>984</v>
      </c>
      <c r="D10" s="369">
        <v>820000</v>
      </c>
      <c r="E10" s="451">
        <v>1328</v>
      </c>
      <c r="F10" s="445">
        <v>4023184.07</v>
      </c>
      <c r="G10" s="351">
        <v>3</v>
      </c>
      <c r="H10" s="445">
        <v>13484</v>
      </c>
      <c r="I10" s="351">
        <v>0</v>
      </c>
      <c r="J10" s="445"/>
      <c r="K10" s="467">
        <v>43</v>
      </c>
      <c r="L10" s="445">
        <v>69837</v>
      </c>
      <c r="M10" s="417">
        <v>62</v>
      </c>
      <c r="N10" s="445">
        <v>75957.63</v>
      </c>
    </row>
    <row r="11" spans="1:14" s="94" customFormat="1" x14ac:dyDescent="0.25">
      <c r="A11" s="94">
        <v>4</v>
      </c>
      <c r="B11" s="349" t="s">
        <v>12</v>
      </c>
      <c r="C11" s="447">
        <v>2636</v>
      </c>
      <c r="D11" s="374">
        <v>1432000</v>
      </c>
      <c r="E11" s="448">
        <v>3873</v>
      </c>
      <c r="F11" s="449">
        <v>10806499</v>
      </c>
      <c r="G11" s="349">
        <v>19</v>
      </c>
      <c r="H11" s="449">
        <v>76365</v>
      </c>
      <c r="I11" s="349">
        <v>3</v>
      </c>
      <c r="J11" s="449">
        <v>10000</v>
      </c>
      <c r="K11" s="468">
        <v>103</v>
      </c>
      <c r="L11" s="449">
        <v>219721</v>
      </c>
      <c r="M11" s="419">
        <v>162</v>
      </c>
      <c r="N11" s="449">
        <v>229390.5</v>
      </c>
    </row>
    <row r="12" spans="1:14" x14ac:dyDescent="0.25">
      <c r="A12" s="2">
        <v>5</v>
      </c>
      <c r="B12" s="351" t="s">
        <v>30</v>
      </c>
      <c r="C12" s="450">
        <v>1526</v>
      </c>
      <c r="D12" s="369">
        <v>1314000</v>
      </c>
      <c r="E12" s="451">
        <v>1923</v>
      </c>
      <c r="F12" s="445">
        <v>6540385</v>
      </c>
      <c r="G12" s="351">
        <v>24</v>
      </c>
      <c r="H12" s="445">
        <v>126951</v>
      </c>
      <c r="I12" s="351">
        <v>6</v>
      </c>
      <c r="J12" s="445">
        <v>20000</v>
      </c>
      <c r="K12" s="467">
        <v>68</v>
      </c>
      <c r="L12" s="445">
        <v>158983</v>
      </c>
      <c r="M12" s="417">
        <v>140</v>
      </c>
      <c r="N12" s="445">
        <v>160581.42000000001</v>
      </c>
    </row>
    <row r="13" spans="1:14" s="94" customFormat="1" x14ac:dyDescent="0.25">
      <c r="A13" s="94">
        <v>6</v>
      </c>
      <c r="B13" s="349" t="s">
        <v>38</v>
      </c>
      <c r="C13" s="447">
        <v>3867</v>
      </c>
      <c r="D13" s="374">
        <v>2412000</v>
      </c>
      <c r="E13" s="448">
        <v>6273</v>
      </c>
      <c r="F13" s="449">
        <v>19250812</v>
      </c>
      <c r="G13" s="349">
        <v>11</v>
      </c>
      <c r="H13" s="449">
        <v>39401</v>
      </c>
      <c r="I13" s="349">
        <v>2</v>
      </c>
      <c r="J13" s="449">
        <v>8000</v>
      </c>
      <c r="K13" s="468">
        <v>162</v>
      </c>
      <c r="L13" s="449">
        <v>283506</v>
      </c>
      <c r="M13" s="419">
        <v>188</v>
      </c>
      <c r="N13" s="449">
        <v>373250.51</v>
      </c>
    </row>
    <row r="14" spans="1:14" x14ac:dyDescent="0.25">
      <c r="A14" s="2">
        <v>7</v>
      </c>
      <c r="B14" s="351" t="s">
        <v>20</v>
      </c>
      <c r="C14" s="450">
        <v>1087</v>
      </c>
      <c r="D14" s="369">
        <v>1149000</v>
      </c>
      <c r="E14" s="451">
        <v>1597</v>
      </c>
      <c r="F14" s="445">
        <v>4991830</v>
      </c>
      <c r="G14" s="351">
        <v>25</v>
      </c>
      <c r="H14" s="445">
        <v>134950</v>
      </c>
      <c r="I14" s="351">
        <v>2</v>
      </c>
      <c r="J14" s="445">
        <v>4000</v>
      </c>
      <c r="K14" s="467">
        <v>47</v>
      </c>
      <c r="L14" s="445">
        <v>129261</v>
      </c>
      <c r="M14" s="417">
        <v>69</v>
      </c>
      <c r="N14" s="445">
        <v>105833.25</v>
      </c>
    </row>
    <row r="15" spans="1:14" s="94" customFormat="1" x14ac:dyDescent="0.25">
      <c r="A15" s="94">
        <v>8</v>
      </c>
      <c r="B15" s="349" t="s">
        <v>17</v>
      </c>
      <c r="C15" s="447">
        <v>479</v>
      </c>
      <c r="D15" s="374">
        <v>346000</v>
      </c>
      <c r="E15" s="448">
        <v>883</v>
      </c>
      <c r="F15" s="449">
        <v>3003076</v>
      </c>
      <c r="G15" s="349">
        <v>5</v>
      </c>
      <c r="H15" s="449">
        <v>19988</v>
      </c>
      <c r="I15" s="349">
        <v>53</v>
      </c>
      <c r="J15" s="449">
        <v>150000</v>
      </c>
      <c r="K15" s="468">
        <v>30</v>
      </c>
      <c r="L15" s="449">
        <v>80156</v>
      </c>
      <c r="M15" s="419">
        <v>47</v>
      </c>
      <c r="N15" s="449">
        <v>57103.64</v>
      </c>
    </row>
    <row r="16" spans="1:14" x14ac:dyDescent="0.25">
      <c r="A16" s="2">
        <v>9</v>
      </c>
      <c r="B16" s="351" t="s">
        <v>24</v>
      </c>
      <c r="C16" s="450">
        <v>1971</v>
      </c>
      <c r="D16" s="369">
        <v>1355000</v>
      </c>
      <c r="E16" s="451">
        <v>3736</v>
      </c>
      <c r="F16" s="445">
        <v>10853863</v>
      </c>
      <c r="G16" s="351">
        <v>19</v>
      </c>
      <c r="H16" s="445">
        <v>77407</v>
      </c>
      <c r="I16" s="351">
        <v>2</v>
      </c>
      <c r="J16" s="445">
        <v>8000</v>
      </c>
      <c r="K16" s="467">
        <v>112</v>
      </c>
      <c r="L16" s="445">
        <v>260643</v>
      </c>
      <c r="M16" s="417">
        <v>125</v>
      </c>
      <c r="N16" s="445">
        <v>172174.63</v>
      </c>
    </row>
    <row r="17" spans="1:14" s="94" customFormat="1" x14ac:dyDescent="0.25">
      <c r="A17" s="94">
        <v>10</v>
      </c>
      <c r="B17" s="349" t="s">
        <v>31</v>
      </c>
      <c r="C17" s="447">
        <v>641</v>
      </c>
      <c r="D17" s="374">
        <v>555000</v>
      </c>
      <c r="E17" s="448">
        <v>905</v>
      </c>
      <c r="F17" s="449">
        <v>3302981</v>
      </c>
      <c r="G17" s="349">
        <v>13</v>
      </c>
      <c r="H17" s="449">
        <v>58558</v>
      </c>
      <c r="I17" s="349">
        <v>6</v>
      </c>
      <c r="J17" s="449">
        <v>20000</v>
      </c>
      <c r="K17" s="468">
        <v>28</v>
      </c>
      <c r="L17" s="449">
        <v>81958</v>
      </c>
      <c r="M17" s="419">
        <v>97</v>
      </c>
      <c r="N17" s="449">
        <v>93193.69</v>
      </c>
    </row>
    <row r="18" spans="1:14" x14ac:dyDescent="0.25">
      <c r="A18" s="2">
        <v>11</v>
      </c>
      <c r="B18" s="351" t="s">
        <v>16</v>
      </c>
      <c r="C18" s="450">
        <v>1792</v>
      </c>
      <c r="D18" s="369">
        <v>1134000</v>
      </c>
      <c r="E18" s="451">
        <v>2640</v>
      </c>
      <c r="F18" s="445">
        <v>7544790</v>
      </c>
      <c r="G18" s="351">
        <v>24</v>
      </c>
      <c r="H18" s="445">
        <v>102047</v>
      </c>
      <c r="I18" s="351">
        <v>1</v>
      </c>
      <c r="J18" s="445">
        <v>4000</v>
      </c>
      <c r="K18" s="467">
        <v>43</v>
      </c>
      <c r="L18" s="445">
        <v>97468</v>
      </c>
      <c r="M18" s="417">
        <v>122</v>
      </c>
      <c r="N18" s="445">
        <v>243835.59</v>
      </c>
    </row>
    <row r="19" spans="1:14" s="94" customFormat="1" x14ac:dyDescent="0.25">
      <c r="A19" s="94">
        <v>12</v>
      </c>
      <c r="B19" s="349" t="s">
        <v>10</v>
      </c>
      <c r="C19" s="447">
        <v>599</v>
      </c>
      <c r="D19" s="374">
        <v>550000</v>
      </c>
      <c r="E19" s="448">
        <v>755</v>
      </c>
      <c r="F19" s="449">
        <v>2642056.0299999998</v>
      </c>
      <c r="G19" s="349">
        <v>11</v>
      </c>
      <c r="H19" s="449">
        <v>40725</v>
      </c>
      <c r="I19" s="349">
        <v>11</v>
      </c>
      <c r="J19" s="449">
        <v>34246</v>
      </c>
      <c r="K19" s="468">
        <v>22</v>
      </c>
      <c r="L19" s="449">
        <v>47939</v>
      </c>
      <c r="M19" s="419">
        <v>56</v>
      </c>
      <c r="N19" s="449">
        <v>61531.06</v>
      </c>
    </row>
    <row r="20" spans="1:14" x14ac:dyDescent="0.25">
      <c r="A20" s="2">
        <v>13</v>
      </c>
      <c r="B20" s="351" t="s">
        <v>39</v>
      </c>
      <c r="C20" s="450">
        <v>1529</v>
      </c>
      <c r="D20" s="369">
        <v>857000</v>
      </c>
      <c r="E20" s="451">
        <v>2611</v>
      </c>
      <c r="F20" s="445">
        <v>8110979</v>
      </c>
      <c r="G20" s="351">
        <v>12</v>
      </c>
      <c r="H20" s="445">
        <v>47290</v>
      </c>
      <c r="I20" s="351">
        <v>8</v>
      </c>
      <c r="J20" s="445">
        <v>20000</v>
      </c>
      <c r="K20" s="467">
        <v>48</v>
      </c>
      <c r="L20" s="445">
        <v>110123</v>
      </c>
      <c r="M20" s="417">
        <v>111</v>
      </c>
      <c r="N20" s="445">
        <v>146166.1</v>
      </c>
    </row>
    <row r="21" spans="1:14" s="94" customFormat="1" x14ac:dyDescent="0.25">
      <c r="A21" s="94">
        <v>14</v>
      </c>
      <c r="B21" s="349" t="s">
        <v>36</v>
      </c>
      <c r="C21" s="447">
        <v>555</v>
      </c>
      <c r="D21" s="374">
        <v>536000</v>
      </c>
      <c r="E21" s="448">
        <v>743</v>
      </c>
      <c r="F21" s="449">
        <v>2818409.66</v>
      </c>
      <c r="G21" s="349">
        <v>4</v>
      </c>
      <c r="H21" s="449">
        <v>30000</v>
      </c>
      <c r="I21" s="349">
        <v>8</v>
      </c>
      <c r="J21" s="449">
        <v>26000</v>
      </c>
      <c r="K21" s="468">
        <v>11</v>
      </c>
      <c r="L21" s="449">
        <v>18945</v>
      </c>
      <c r="M21" s="419">
        <v>40</v>
      </c>
      <c r="N21" s="449">
        <v>61723.5</v>
      </c>
    </row>
    <row r="22" spans="1:14" x14ac:dyDescent="0.25">
      <c r="A22" s="2">
        <v>15</v>
      </c>
      <c r="B22" s="351" t="s">
        <v>37</v>
      </c>
      <c r="C22" s="450">
        <v>4372</v>
      </c>
      <c r="D22" s="369">
        <v>2488000</v>
      </c>
      <c r="E22" s="451">
        <v>7513</v>
      </c>
      <c r="F22" s="445">
        <v>22102797</v>
      </c>
      <c r="G22" s="351">
        <v>14</v>
      </c>
      <c r="H22" s="445">
        <v>75339</v>
      </c>
      <c r="I22" s="351">
        <v>77</v>
      </c>
      <c r="J22" s="445">
        <v>232786</v>
      </c>
      <c r="K22" s="467">
        <v>175</v>
      </c>
      <c r="L22" s="445">
        <v>435645</v>
      </c>
      <c r="M22" s="417">
        <v>206</v>
      </c>
      <c r="N22" s="445">
        <v>390657.57</v>
      </c>
    </row>
    <row r="23" spans="1:14" s="94" customFormat="1" x14ac:dyDescent="0.25">
      <c r="A23" s="94">
        <v>16</v>
      </c>
      <c r="B23" s="349" t="s">
        <v>26</v>
      </c>
      <c r="C23" s="447">
        <v>706</v>
      </c>
      <c r="D23" s="374">
        <v>661000</v>
      </c>
      <c r="E23" s="448">
        <v>1397</v>
      </c>
      <c r="F23" s="449">
        <v>4506330</v>
      </c>
      <c r="G23" s="349">
        <v>23</v>
      </c>
      <c r="H23" s="449">
        <v>101608</v>
      </c>
      <c r="I23" s="349">
        <v>1</v>
      </c>
      <c r="J23" s="449">
        <v>2000</v>
      </c>
      <c r="K23" s="468">
        <v>54</v>
      </c>
      <c r="L23" s="449">
        <v>112219</v>
      </c>
      <c r="M23" s="419">
        <v>30</v>
      </c>
      <c r="N23" s="449">
        <v>69371.520000000004</v>
      </c>
    </row>
    <row r="24" spans="1:14" x14ac:dyDescent="0.25">
      <c r="A24" s="2">
        <v>17</v>
      </c>
      <c r="B24" s="351" t="s">
        <v>33</v>
      </c>
      <c r="C24" s="450">
        <v>1635</v>
      </c>
      <c r="D24" s="369">
        <v>1405000</v>
      </c>
      <c r="E24" s="451">
        <v>1585</v>
      </c>
      <c r="F24" s="445">
        <v>5378071.54</v>
      </c>
      <c r="G24" s="351">
        <v>23</v>
      </c>
      <c r="H24" s="445">
        <v>111646</v>
      </c>
      <c r="I24" s="351">
        <v>2</v>
      </c>
      <c r="J24" s="445">
        <v>6000</v>
      </c>
      <c r="K24" s="467">
        <v>77</v>
      </c>
      <c r="L24" s="445">
        <v>176119</v>
      </c>
      <c r="M24" s="417">
        <v>113</v>
      </c>
      <c r="N24" s="445">
        <v>139714.94</v>
      </c>
    </row>
    <row r="25" spans="1:14" s="94" customFormat="1" x14ac:dyDescent="0.25">
      <c r="A25" s="94">
        <v>18</v>
      </c>
      <c r="B25" s="349" t="s">
        <v>28</v>
      </c>
      <c r="C25" s="447">
        <v>1064</v>
      </c>
      <c r="D25" s="374">
        <v>955000</v>
      </c>
      <c r="E25" s="448">
        <v>3480</v>
      </c>
      <c r="F25" s="449">
        <v>11471065</v>
      </c>
      <c r="G25" s="349">
        <v>116</v>
      </c>
      <c r="H25" s="449">
        <v>522861</v>
      </c>
      <c r="I25" s="349">
        <v>14</v>
      </c>
      <c r="J25" s="449">
        <v>36110</v>
      </c>
      <c r="K25" s="468">
        <v>92</v>
      </c>
      <c r="L25" s="449">
        <v>179902</v>
      </c>
      <c r="M25" s="419">
        <v>121</v>
      </c>
      <c r="N25" s="449">
        <v>165881.48000000001</v>
      </c>
    </row>
    <row r="26" spans="1:14" x14ac:dyDescent="0.25">
      <c r="A26" s="2">
        <v>19</v>
      </c>
      <c r="B26" s="351" t="s">
        <v>15</v>
      </c>
      <c r="C26" s="450">
        <v>3205</v>
      </c>
      <c r="D26" s="369">
        <v>2562000</v>
      </c>
      <c r="E26" s="451">
        <v>4390</v>
      </c>
      <c r="F26" s="445">
        <v>13246813</v>
      </c>
      <c r="G26" s="351">
        <v>57</v>
      </c>
      <c r="H26" s="445">
        <v>265747</v>
      </c>
      <c r="I26" s="351">
        <v>2</v>
      </c>
      <c r="J26" s="445">
        <v>6000</v>
      </c>
      <c r="K26" s="467">
        <v>118</v>
      </c>
      <c r="L26" s="445">
        <v>226121</v>
      </c>
      <c r="M26" s="417">
        <v>182</v>
      </c>
      <c r="N26" s="445">
        <v>406047.73</v>
      </c>
    </row>
    <row r="27" spans="1:14" s="94" customFormat="1" x14ac:dyDescent="0.25">
      <c r="A27" s="94">
        <v>20</v>
      </c>
      <c r="B27" s="349" t="s">
        <v>13</v>
      </c>
      <c r="C27" s="447">
        <v>2719</v>
      </c>
      <c r="D27" s="374">
        <v>1678000</v>
      </c>
      <c r="E27" s="448">
        <v>4340</v>
      </c>
      <c r="F27" s="449">
        <v>12206102.460000001</v>
      </c>
      <c r="G27" s="349">
        <v>8</v>
      </c>
      <c r="H27" s="449">
        <v>39090</v>
      </c>
      <c r="I27" s="349">
        <v>6</v>
      </c>
      <c r="J27" s="449">
        <v>12000</v>
      </c>
      <c r="K27" s="468">
        <v>105</v>
      </c>
      <c r="L27" s="449">
        <v>241330</v>
      </c>
      <c r="M27" s="419">
        <v>138</v>
      </c>
      <c r="N27" s="449">
        <v>306300.84000000003</v>
      </c>
    </row>
    <row r="28" spans="1:14" x14ac:dyDescent="0.25">
      <c r="A28" s="2">
        <v>21</v>
      </c>
      <c r="B28" s="351" t="s">
        <v>35</v>
      </c>
      <c r="C28" s="450">
        <v>761</v>
      </c>
      <c r="D28" s="369">
        <v>734000</v>
      </c>
      <c r="E28" s="451">
        <v>1778</v>
      </c>
      <c r="F28" s="445">
        <v>5973453</v>
      </c>
      <c r="G28" s="351">
        <v>16</v>
      </c>
      <c r="H28" s="445">
        <v>54151</v>
      </c>
      <c r="I28" s="351">
        <v>10</v>
      </c>
      <c r="J28" s="445">
        <v>32000</v>
      </c>
      <c r="K28" s="467">
        <v>42</v>
      </c>
      <c r="L28" s="445">
        <v>109232</v>
      </c>
      <c r="M28" s="417">
        <v>68</v>
      </c>
      <c r="N28" s="445">
        <v>92870.66</v>
      </c>
    </row>
    <row r="29" spans="1:14" s="94" customFormat="1" x14ac:dyDescent="0.25">
      <c r="A29" s="94">
        <v>22</v>
      </c>
      <c r="B29" s="349" t="s">
        <v>25</v>
      </c>
      <c r="C29" s="447">
        <v>424</v>
      </c>
      <c r="D29" s="374">
        <v>355000</v>
      </c>
      <c r="E29" s="448">
        <v>694</v>
      </c>
      <c r="F29" s="449">
        <v>2245542</v>
      </c>
      <c r="G29" s="349">
        <v>16</v>
      </c>
      <c r="H29" s="449">
        <v>50725</v>
      </c>
      <c r="I29" s="349">
        <v>62</v>
      </c>
      <c r="J29" s="449">
        <v>173707</v>
      </c>
      <c r="K29" s="468">
        <v>36</v>
      </c>
      <c r="L29" s="449">
        <v>83071</v>
      </c>
      <c r="M29" s="419">
        <v>16</v>
      </c>
      <c r="N29" s="449">
        <v>18038.099999999999</v>
      </c>
    </row>
    <row r="30" spans="1:14" x14ac:dyDescent="0.25">
      <c r="A30" s="2">
        <v>23</v>
      </c>
      <c r="B30" s="351" t="s">
        <v>21</v>
      </c>
      <c r="C30" s="450">
        <v>429</v>
      </c>
      <c r="D30" s="369">
        <v>263000</v>
      </c>
      <c r="E30" s="451">
        <v>716</v>
      </c>
      <c r="F30" s="445">
        <v>2226751</v>
      </c>
      <c r="G30" s="351">
        <v>6</v>
      </c>
      <c r="H30" s="445">
        <v>18402</v>
      </c>
      <c r="I30" s="351">
        <v>1</v>
      </c>
      <c r="J30" s="445">
        <v>2000</v>
      </c>
      <c r="K30" s="467">
        <v>34</v>
      </c>
      <c r="L30" s="445">
        <v>69338</v>
      </c>
      <c r="M30" s="417">
        <v>36</v>
      </c>
      <c r="N30" s="445">
        <v>35176.65</v>
      </c>
    </row>
    <row r="31" spans="1:14" s="94" customFormat="1" x14ac:dyDescent="0.25">
      <c r="A31" s="94">
        <v>24</v>
      </c>
      <c r="B31" s="349" t="s">
        <v>14</v>
      </c>
      <c r="C31" s="447">
        <v>87</v>
      </c>
      <c r="D31" s="374">
        <v>75000</v>
      </c>
      <c r="E31" s="448">
        <v>139</v>
      </c>
      <c r="F31" s="449">
        <v>511590</v>
      </c>
      <c r="G31" s="349">
        <v>0</v>
      </c>
      <c r="H31" s="449"/>
      <c r="I31" s="349">
        <v>0</v>
      </c>
      <c r="J31" s="449"/>
      <c r="K31" s="468">
        <v>1</v>
      </c>
      <c r="L31" s="449">
        <v>6433</v>
      </c>
      <c r="M31" s="419">
        <v>10</v>
      </c>
      <c r="N31" s="449">
        <v>9795</v>
      </c>
    </row>
    <row r="32" spans="1:14" x14ac:dyDescent="0.25">
      <c r="A32" s="2">
        <v>25</v>
      </c>
      <c r="B32" s="351" t="s">
        <v>32</v>
      </c>
      <c r="C32" s="450">
        <v>1764</v>
      </c>
      <c r="D32" s="369">
        <v>1689000</v>
      </c>
      <c r="E32" s="451">
        <v>2052</v>
      </c>
      <c r="F32" s="445">
        <v>6869983.2000000002</v>
      </c>
      <c r="G32" s="351">
        <v>46</v>
      </c>
      <c r="H32" s="445">
        <v>214512</v>
      </c>
      <c r="I32" s="351">
        <v>0</v>
      </c>
      <c r="J32" s="445"/>
      <c r="K32" s="467">
        <v>63</v>
      </c>
      <c r="L32" s="445">
        <v>120952</v>
      </c>
      <c r="M32" s="417">
        <v>146</v>
      </c>
      <c r="N32" s="445">
        <v>172434</v>
      </c>
    </row>
    <row r="33" spans="1:14" s="94" customFormat="1" x14ac:dyDescent="0.25">
      <c r="A33" s="94">
        <v>26</v>
      </c>
      <c r="B33" s="349" t="s">
        <v>29</v>
      </c>
      <c r="C33" s="447">
        <v>1081</v>
      </c>
      <c r="D33" s="374">
        <v>896000</v>
      </c>
      <c r="E33" s="448">
        <v>1572</v>
      </c>
      <c r="F33" s="449">
        <v>5246101.4800000004</v>
      </c>
      <c r="G33" s="349">
        <v>20</v>
      </c>
      <c r="H33" s="449">
        <v>66213</v>
      </c>
      <c r="I33" s="349">
        <v>1</v>
      </c>
      <c r="J33" s="449">
        <v>4000</v>
      </c>
      <c r="K33" s="468">
        <v>85</v>
      </c>
      <c r="L33" s="449">
        <v>160332</v>
      </c>
      <c r="M33" s="419">
        <v>123</v>
      </c>
      <c r="N33" s="449">
        <v>132239.44</v>
      </c>
    </row>
    <row r="34" spans="1:14" x14ac:dyDescent="0.25">
      <c r="A34" s="2">
        <v>27</v>
      </c>
      <c r="B34" s="351" t="s">
        <v>34</v>
      </c>
      <c r="C34" s="450">
        <v>2186</v>
      </c>
      <c r="D34" s="369">
        <v>1792000</v>
      </c>
      <c r="E34" s="451">
        <v>2981</v>
      </c>
      <c r="F34" s="445">
        <v>9233800</v>
      </c>
      <c r="G34" s="351">
        <v>50</v>
      </c>
      <c r="H34" s="445">
        <v>208885</v>
      </c>
      <c r="I34" s="351">
        <v>1</v>
      </c>
      <c r="J34" s="445">
        <v>4000</v>
      </c>
      <c r="K34" s="467">
        <v>97</v>
      </c>
      <c r="L34" s="445">
        <v>180632</v>
      </c>
      <c r="M34" s="417">
        <v>89</v>
      </c>
      <c r="N34" s="445">
        <v>199997.54</v>
      </c>
    </row>
    <row r="35" spans="1:14" s="94" customFormat="1" x14ac:dyDescent="0.25">
      <c r="A35" s="94">
        <v>28</v>
      </c>
      <c r="B35" s="349" t="s">
        <v>22</v>
      </c>
      <c r="C35" s="447">
        <v>1554</v>
      </c>
      <c r="D35" s="374">
        <v>1284000</v>
      </c>
      <c r="E35" s="448">
        <v>2771</v>
      </c>
      <c r="F35" s="449">
        <v>8613625.5500000007</v>
      </c>
      <c r="G35" s="349">
        <v>29</v>
      </c>
      <c r="H35" s="449">
        <v>126529</v>
      </c>
      <c r="I35" s="349">
        <v>3</v>
      </c>
      <c r="J35" s="449">
        <v>8000</v>
      </c>
      <c r="K35" s="468">
        <v>80</v>
      </c>
      <c r="L35" s="449">
        <v>153198</v>
      </c>
      <c r="M35" s="419">
        <v>69</v>
      </c>
      <c r="N35" s="449">
        <v>117394.59</v>
      </c>
    </row>
    <row r="36" spans="1:14" x14ac:dyDescent="0.25">
      <c r="A36" s="2">
        <v>29</v>
      </c>
      <c r="B36" s="351" t="s">
        <v>23</v>
      </c>
      <c r="C36" s="450">
        <v>2012</v>
      </c>
      <c r="D36" s="369">
        <v>1644000</v>
      </c>
      <c r="E36" s="451">
        <v>5515</v>
      </c>
      <c r="F36" s="445">
        <v>16487080.720000001</v>
      </c>
      <c r="G36" s="351">
        <v>14</v>
      </c>
      <c r="H36" s="445">
        <v>73152</v>
      </c>
      <c r="I36" s="351">
        <v>7</v>
      </c>
      <c r="J36" s="445">
        <v>24000</v>
      </c>
      <c r="K36" s="467">
        <v>139</v>
      </c>
      <c r="L36" s="445">
        <v>300000</v>
      </c>
      <c r="M36" s="417">
        <v>104</v>
      </c>
      <c r="N36" s="445">
        <v>242853</v>
      </c>
    </row>
    <row r="37" spans="1:14" s="94" customFormat="1" x14ac:dyDescent="0.25">
      <c r="A37" s="94">
        <v>30</v>
      </c>
      <c r="B37" s="349" t="s">
        <v>27</v>
      </c>
      <c r="C37" s="447">
        <v>2775</v>
      </c>
      <c r="D37" s="374">
        <v>1572000</v>
      </c>
      <c r="E37" s="448">
        <v>1963</v>
      </c>
      <c r="F37" s="449">
        <v>6273971</v>
      </c>
      <c r="G37" s="349">
        <v>26</v>
      </c>
      <c r="H37" s="449">
        <v>99973</v>
      </c>
      <c r="I37" s="349">
        <v>0</v>
      </c>
      <c r="J37" s="449"/>
      <c r="K37" s="468">
        <v>69</v>
      </c>
      <c r="L37" s="449">
        <v>122236</v>
      </c>
      <c r="M37" s="419">
        <v>100</v>
      </c>
      <c r="N37" s="449">
        <v>157543.74</v>
      </c>
    </row>
    <row r="38" spans="1:14" x14ac:dyDescent="0.25">
      <c r="A38" s="2">
        <v>31</v>
      </c>
      <c r="B38" s="351" t="s">
        <v>11</v>
      </c>
      <c r="C38" s="450">
        <v>235</v>
      </c>
      <c r="D38" s="369">
        <v>234000</v>
      </c>
      <c r="E38" s="451">
        <v>311</v>
      </c>
      <c r="F38" s="445">
        <v>1094776.18</v>
      </c>
      <c r="G38" s="351">
        <v>15</v>
      </c>
      <c r="H38" s="445">
        <v>64310</v>
      </c>
      <c r="I38" s="351">
        <v>4</v>
      </c>
      <c r="J38" s="445">
        <v>14000</v>
      </c>
      <c r="K38" s="467">
        <v>4</v>
      </c>
      <c r="L38" s="445">
        <v>5911</v>
      </c>
      <c r="M38" s="417">
        <v>24</v>
      </c>
      <c r="N38" s="445">
        <v>32381.22</v>
      </c>
    </row>
    <row r="39" spans="1:14" x14ac:dyDescent="0.25">
      <c r="A39" s="2">
        <v>33</v>
      </c>
      <c r="B39" s="347"/>
      <c r="C39" s="450"/>
      <c r="D39" s="369"/>
      <c r="E39" s="451"/>
      <c r="F39" s="445"/>
      <c r="G39" s="347"/>
      <c r="H39" s="444"/>
      <c r="I39" s="347"/>
      <c r="J39" s="444"/>
      <c r="K39" s="469"/>
      <c r="L39" s="444"/>
      <c r="M39" s="421"/>
      <c r="N39" s="444"/>
    </row>
    <row r="40" spans="1:14" s="107" customFormat="1" x14ac:dyDescent="0.25">
      <c r="A40" s="107">
        <v>34</v>
      </c>
      <c r="B40" s="352" t="s">
        <v>3</v>
      </c>
      <c r="C40" s="452"/>
      <c r="D40" s="381"/>
      <c r="E40" s="453"/>
      <c r="F40" s="454"/>
      <c r="G40" s="352"/>
      <c r="H40" s="454"/>
      <c r="I40" s="352"/>
      <c r="J40" s="454"/>
      <c r="K40" s="470"/>
      <c r="L40" s="454"/>
      <c r="M40" s="423"/>
      <c r="N40" s="454"/>
    </row>
    <row r="41" spans="1:14" x14ac:dyDescent="0.25">
      <c r="A41" s="2">
        <v>35</v>
      </c>
      <c r="B41" s="351" t="s">
        <v>4</v>
      </c>
      <c r="C41" s="450">
        <v>1673</v>
      </c>
      <c r="D41" s="369">
        <v>3494000</v>
      </c>
      <c r="E41" s="451">
        <v>1902</v>
      </c>
      <c r="F41" s="445">
        <v>6762690</v>
      </c>
      <c r="G41" s="351">
        <v>264</v>
      </c>
      <c r="H41" s="445">
        <v>1523449</v>
      </c>
      <c r="I41" s="351">
        <v>60</v>
      </c>
      <c r="J41" s="445">
        <v>198060</v>
      </c>
      <c r="K41" s="467">
        <v>22</v>
      </c>
      <c r="L41" s="445">
        <v>47643</v>
      </c>
      <c r="M41" s="417">
        <v>186</v>
      </c>
      <c r="N41" s="445">
        <v>297681.28000000003</v>
      </c>
    </row>
    <row r="42" spans="1:14" s="94" customFormat="1" x14ac:dyDescent="0.25">
      <c r="A42" s="94">
        <v>36</v>
      </c>
      <c r="B42" s="349" t="s">
        <v>9</v>
      </c>
      <c r="C42" s="447">
        <v>1990</v>
      </c>
      <c r="D42" s="374">
        <v>2064000</v>
      </c>
      <c r="E42" s="448">
        <v>3999</v>
      </c>
      <c r="F42" s="449">
        <v>12336980</v>
      </c>
      <c r="G42" s="349">
        <v>25</v>
      </c>
      <c r="H42" s="449">
        <v>116335</v>
      </c>
      <c r="I42" s="349">
        <v>19</v>
      </c>
      <c r="J42" s="449">
        <v>60000</v>
      </c>
      <c r="K42" s="468">
        <v>43</v>
      </c>
      <c r="L42" s="449">
        <v>95388</v>
      </c>
      <c r="M42" s="419">
        <v>116</v>
      </c>
      <c r="N42" s="449">
        <v>334239.73</v>
      </c>
    </row>
    <row r="43" spans="1:14" x14ac:dyDescent="0.25">
      <c r="A43" s="2">
        <v>37</v>
      </c>
      <c r="B43" s="351" t="s">
        <v>487</v>
      </c>
      <c r="C43" s="450">
        <v>1520</v>
      </c>
      <c r="D43" s="369">
        <v>3144000</v>
      </c>
      <c r="E43" s="451">
        <v>4272</v>
      </c>
      <c r="F43" s="445">
        <v>15976857</v>
      </c>
      <c r="G43" s="351">
        <v>396</v>
      </c>
      <c r="H43" s="445">
        <v>2227620</v>
      </c>
      <c r="I43" s="351">
        <v>3</v>
      </c>
      <c r="J43" s="445">
        <v>14000</v>
      </c>
      <c r="K43" s="467">
        <v>29</v>
      </c>
      <c r="L43" s="445">
        <v>66190</v>
      </c>
      <c r="M43" s="417">
        <v>411</v>
      </c>
      <c r="N43" s="445">
        <v>847172.37</v>
      </c>
    </row>
    <row r="44" spans="1:14" s="94" customFormat="1" x14ac:dyDescent="0.25">
      <c r="A44" s="94">
        <v>38</v>
      </c>
      <c r="B44" s="349" t="s">
        <v>488</v>
      </c>
      <c r="C44" s="447">
        <v>3773</v>
      </c>
      <c r="D44" s="374">
        <v>7731000</v>
      </c>
      <c r="E44" s="448">
        <v>2315</v>
      </c>
      <c r="F44" s="449">
        <v>8300493</v>
      </c>
      <c r="G44" s="349">
        <v>169</v>
      </c>
      <c r="H44" s="449">
        <v>883095</v>
      </c>
      <c r="I44" s="349">
        <v>7</v>
      </c>
      <c r="J44" s="449">
        <v>26000</v>
      </c>
      <c r="K44" s="468">
        <v>13</v>
      </c>
      <c r="L44" s="449">
        <v>31761</v>
      </c>
      <c r="M44" s="419">
        <v>201</v>
      </c>
      <c r="N44" s="449">
        <v>272570.23</v>
      </c>
    </row>
    <row r="45" spans="1:14" x14ac:dyDescent="0.25">
      <c r="A45" s="2">
        <v>39</v>
      </c>
      <c r="B45" s="351" t="s">
        <v>6</v>
      </c>
      <c r="C45" s="450">
        <v>942</v>
      </c>
      <c r="D45" s="369">
        <v>2070000</v>
      </c>
      <c r="E45" s="451">
        <v>5099</v>
      </c>
      <c r="F45" s="445">
        <v>18957211</v>
      </c>
      <c r="G45" s="351">
        <v>628</v>
      </c>
      <c r="H45" s="445">
        <v>3298976</v>
      </c>
      <c r="I45" s="351">
        <v>11</v>
      </c>
      <c r="J45" s="445">
        <v>34394</v>
      </c>
      <c r="K45" s="467">
        <v>65</v>
      </c>
      <c r="L45" s="445">
        <v>140646</v>
      </c>
      <c r="M45" s="417">
        <v>486</v>
      </c>
      <c r="N45" s="445">
        <v>902905.14</v>
      </c>
    </row>
    <row r="46" spans="1:14" s="94" customFormat="1" x14ac:dyDescent="0.25">
      <c r="A46" s="94">
        <v>40</v>
      </c>
      <c r="B46" s="349" t="s">
        <v>8</v>
      </c>
      <c r="C46" s="447">
        <v>4463</v>
      </c>
      <c r="D46" s="374">
        <v>7533000</v>
      </c>
      <c r="E46" s="448">
        <v>1145</v>
      </c>
      <c r="F46" s="449">
        <v>4168940</v>
      </c>
      <c r="G46" s="349">
        <v>122</v>
      </c>
      <c r="H46" s="449">
        <v>628220</v>
      </c>
      <c r="I46" s="349">
        <v>5</v>
      </c>
      <c r="J46" s="449">
        <v>20000</v>
      </c>
      <c r="K46" s="468">
        <v>19</v>
      </c>
      <c r="L46" s="449">
        <v>45684</v>
      </c>
      <c r="M46" s="419">
        <v>135</v>
      </c>
      <c r="N46" s="449">
        <v>154806.63</v>
      </c>
    </row>
    <row r="47" spans="1:14" x14ac:dyDescent="0.25">
      <c r="A47" s="2">
        <v>41</v>
      </c>
      <c r="B47" s="351" t="s">
        <v>7</v>
      </c>
      <c r="C47" s="450">
        <v>1934</v>
      </c>
      <c r="D47" s="369">
        <v>4849000</v>
      </c>
      <c r="E47" s="451">
        <v>2422</v>
      </c>
      <c r="F47" s="445">
        <v>8784072</v>
      </c>
      <c r="G47" s="351">
        <v>988</v>
      </c>
      <c r="H47" s="445">
        <v>6259737</v>
      </c>
      <c r="I47" s="351">
        <v>3</v>
      </c>
      <c r="J47" s="445">
        <v>12000</v>
      </c>
      <c r="K47" s="467">
        <v>18</v>
      </c>
      <c r="L47" s="445">
        <v>42410</v>
      </c>
      <c r="M47" s="417">
        <v>321</v>
      </c>
      <c r="N47" s="445">
        <v>397582.6</v>
      </c>
    </row>
    <row r="48" spans="1:14" x14ac:dyDescent="0.25">
      <c r="A48" s="2">
        <v>43</v>
      </c>
      <c r="B48" s="351"/>
      <c r="C48" s="450"/>
      <c r="D48" s="369"/>
      <c r="E48" s="451"/>
      <c r="F48" s="445"/>
      <c r="G48" s="351"/>
      <c r="H48" s="445"/>
      <c r="I48" s="351"/>
      <c r="J48" s="445"/>
      <c r="K48" s="467"/>
      <c r="L48" s="445"/>
      <c r="M48" s="417"/>
      <c r="N48" s="445"/>
    </row>
    <row r="49" spans="1:14" s="107" customFormat="1" x14ac:dyDescent="0.25">
      <c r="A49" s="107">
        <v>44</v>
      </c>
      <c r="B49" s="352" t="s">
        <v>40</v>
      </c>
      <c r="C49" s="452"/>
      <c r="D49" s="381"/>
      <c r="E49" s="453"/>
      <c r="F49" s="454"/>
      <c r="G49" s="352"/>
      <c r="H49" s="454"/>
      <c r="I49" s="352"/>
      <c r="J49" s="454"/>
      <c r="K49" s="470"/>
      <c r="L49" s="454"/>
      <c r="M49" s="423"/>
      <c r="N49" s="454"/>
    </row>
    <row r="50" spans="1:14" x14ac:dyDescent="0.25">
      <c r="A50" s="2">
        <v>45</v>
      </c>
      <c r="B50" s="351" t="s">
        <v>608</v>
      </c>
      <c r="C50" s="450">
        <v>546</v>
      </c>
      <c r="D50" s="369">
        <v>1589000</v>
      </c>
      <c r="E50" s="451">
        <v>750</v>
      </c>
      <c r="F50" s="445">
        <v>2623901</v>
      </c>
      <c r="G50" s="351">
        <v>58</v>
      </c>
      <c r="H50" s="445">
        <v>324723</v>
      </c>
      <c r="I50" s="351">
        <v>6</v>
      </c>
      <c r="J50" s="445">
        <v>20438</v>
      </c>
      <c r="K50" s="467">
        <v>9</v>
      </c>
      <c r="L50" s="445">
        <v>19911</v>
      </c>
      <c r="M50" s="417">
        <v>80</v>
      </c>
      <c r="N50" s="445">
        <v>52219.32</v>
      </c>
    </row>
    <row r="51" spans="1:14" s="94" customFormat="1" x14ac:dyDescent="0.25">
      <c r="A51" s="94">
        <v>46</v>
      </c>
      <c r="B51" s="349" t="s">
        <v>609</v>
      </c>
      <c r="C51" s="447">
        <v>2941</v>
      </c>
      <c r="D51" s="374">
        <v>9722000</v>
      </c>
      <c r="E51" s="448">
        <v>2622</v>
      </c>
      <c r="F51" s="449">
        <v>9833112</v>
      </c>
      <c r="G51" s="349">
        <v>401</v>
      </c>
      <c r="H51" s="449">
        <v>2650866</v>
      </c>
      <c r="I51" s="349">
        <v>27</v>
      </c>
      <c r="J51" s="449">
        <v>112048</v>
      </c>
      <c r="K51" s="468">
        <v>2</v>
      </c>
      <c r="L51" s="449">
        <v>2160</v>
      </c>
      <c r="M51" s="419">
        <v>325</v>
      </c>
      <c r="N51" s="449">
        <v>455713.74</v>
      </c>
    </row>
    <row r="52" spans="1:14" x14ac:dyDescent="0.25">
      <c r="A52" s="2">
        <v>47</v>
      </c>
      <c r="B52" s="351" t="s">
        <v>610</v>
      </c>
      <c r="C52" s="450">
        <v>651</v>
      </c>
      <c r="D52" s="369">
        <v>2181000</v>
      </c>
      <c r="E52" s="451">
        <v>578</v>
      </c>
      <c r="F52" s="445">
        <v>2287092</v>
      </c>
      <c r="G52" s="351">
        <v>61</v>
      </c>
      <c r="H52" s="445">
        <v>420864</v>
      </c>
      <c r="I52" s="351">
        <v>2</v>
      </c>
      <c r="J52" s="445">
        <v>1488</v>
      </c>
      <c r="K52" s="467">
        <v>6</v>
      </c>
      <c r="L52" s="445">
        <v>13040</v>
      </c>
      <c r="M52" s="417">
        <v>115</v>
      </c>
      <c r="N52" s="445">
        <v>107702</v>
      </c>
    </row>
    <row r="53" spans="1:14" s="94" customFormat="1" x14ac:dyDescent="0.25">
      <c r="A53" s="94">
        <v>48</v>
      </c>
      <c r="B53" s="349" t="s">
        <v>611</v>
      </c>
      <c r="C53" s="447" t="s">
        <v>318</v>
      </c>
      <c r="D53" s="374" t="s">
        <v>318</v>
      </c>
      <c r="E53" s="448" t="s">
        <v>318</v>
      </c>
      <c r="F53" s="449" t="s">
        <v>318</v>
      </c>
      <c r="G53" s="349"/>
      <c r="H53" s="449"/>
      <c r="I53" s="349"/>
      <c r="J53" s="449"/>
      <c r="K53" s="468"/>
      <c r="L53" s="449"/>
      <c r="M53" s="419"/>
      <c r="N53" s="449"/>
    </row>
    <row r="54" spans="1:14" x14ac:dyDescent="0.25">
      <c r="A54" s="2">
        <v>49</v>
      </c>
      <c r="B54" s="351" t="s">
        <v>612</v>
      </c>
      <c r="C54" s="450">
        <v>7174</v>
      </c>
      <c r="D54" s="369">
        <v>24254000</v>
      </c>
      <c r="E54" s="451">
        <v>8083</v>
      </c>
      <c r="F54" s="445">
        <v>30645438</v>
      </c>
      <c r="G54" s="351">
        <v>1632</v>
      </c>
      <c r="H54" s="445">
        <v>11278872</v>
      </c>
      <c r="I54" s="351">
        <v>30</v>
      </c>
      <c r="J54" s="445">
        <v>120517</v>
      </c>
      <c r="K54" s="467">
        <v>34</v>
      </c>
      <c r="L54" s="445">
        <v>72717</v>
      </c>
      <c r="M54" s="417">
        <v>1884</v>
      </c>
      <c r="N54" s="445">
        <v>2228205.3199999998</v>
      </c>
    </row>
    <row r="55" spans="1:14" x14ac:dyDescent="0.25">
      <c r="A55" s="2">
        <v>51</v>
      </c>
      <c r="B55" s="351"/>
      <c r="C55" s="450"/>
      <c r="D55" s="369"/>
      <c r="E55" s="451"/>
      <c r="F55" s="445"/>
      <c r="G55" s="351"/>
      <c r="H55" s="445"/>
      <c r="I55" s="351"/>
      <c r="J55" s="445"/>
      <c r="K55" s="467"/>
      <c r="L55" s="445"/>
      <c r="M55" s="417"/>
      <c r="N55" s="445"/>
    </row>
    <row r="56" spans="1:14" s="107" customFormat="1" x14ac:dyDescent="0.25">
      <c r="A56" s="107">
        <v>52</v>
      </c>
      <c r="B56" s="352" t="s">
        <v>145</v>
      </c>
      <c r="C56" s="452"/>
      <c r="D56" s="381"/>
      <c r="E56" s="453"/>
      <c r="F56" s="454"/>
      <c r="G56" s="352"/>
      <c r="H56" s="454"/>
      <c r="I56" s="352"/>
      <c r="J56" s="454"/>
      <c r="K56" s="470"/>
      <c r="L56" s="454"/>
      <c r="M56" s="423"/>
      <c r="N56" s="454"/>
    </row>
    <row r="57" spans="1:14" x14ac:dyDescent="0.25">
      <c r="A57" s="2">
        <v>53</v>
      </c>
      <c r="B57" s="351" t="s">
        <v>138</v>
      </c>
      <c r="C57" s="450">
        <v>63</v>
      </c>
      <c r="D57" s="369">
        <v>27000</v>
      </c>
      <c r="E57" s="451">
        <v>305</v>
      </c>
      <c r="F57" s="445">
        <v>1215044</v>
      </c>
      <c r="G57" s="351"/>
      <c r="H57" s="445"/>
      <c r="I57" s="351">
        <v>140</v>
      </c>
      <c r="J57" s="445">
        <v>386000</v>
      </c>
      <c r="K57" s="467">
        <v>6</v>
      </c>
      <c r="L57" s="445">
        <v>11104</v>
      </c>
      <c r="M57" s="417">
        <v>1</v>
      </c>
      <c r="N57" s="445">
        <v>2158.5</v>
      </c>
    </row>
    <row r="58" spans="1:14" s="94" customFormat="1" x14ac:dyDescent="0.25">
      <c r="A58" s="94">
        <v>54</v>
      </c>
      <c r="B58" s="349" t="s">
        <v>139</v>
      </c>
      <c r="C58" s="447">
        <v>13</v>
      </c>
      <c r="D58" s="374">
        <v>2000</v>
      </c>
      <c r="E58" s="448">
        <v>103</v>
      </c>
      <c r="F58" s="449">
        <v>376800.53</v>
      </c>
      <c r="G58" s="349"/>
      <c r="H58" s="449"/>
      <c r="I58" s="349">
        <v>14</v>
      </c>
      <c r="J58" s="449">
        <v>48000</v>
      </c>
      <c r="K58" s="468">
        <v>10</v>
      </c>
      <c r="L58" s="449">
        <v>16453</v>
      </c>
      <c r="M58" s="419">
        <v>2</v>
      </c>
      <c r="N58" s="449">
        <v>691.58</v>
      </c>
    </row>
    <row r="59" spans="1:14" s="94" customFormat="1" x14ac:dyDescent="0.25">
      <c r="A59" s="94">
        <v>56</v>
      </c>
      <c r="B59" s="349"/>
      <c r="C59" s="447"/>
      <c r="D59" s="374"/>
      <c r="E59" s="448"/>
      <c r="F59" s="449"/>
      <c r="G59" s="349"/>
      <c r="H59" s="449"/>
      <c r="I59" s="349"/>
      <c r="J59" s="449"/>
      <c r="K59" s="468"/>
      <c r="L59" s="449"/>
      <c r="M59" s="419"/>
      <c r="N59" s="449"/>
    </row>
    <row r="60" spans="1:14" s="15" customFormat="1" x14ac:dyDescent="0.25">
      <c r="A60" s="15">
        <v>57</v>
      </c>
      <c r="B60" s="347" t="s">
        <v>148</v>
      </c>
      <c r="C60" s="442"/>
      <c r="D60" s="377"/>
      <c r="E60" s="443"/>
      <c r="F60" s="444"/>
      <c r="G60" s="347"/>
      <c r="H60" s="444"/>
      <c r="I60" s="347"/>
      <c r="J60" s="444"/>
      <c r="K60" s="469"/>
      <c r="L60" s="444"/>
      <c r="M60" s="421"/>
      <c r="N60" s="444"/>
    </row>
    <row r="61" spans="1:14" s="94" customFormat="1" x14ac:dyDescent="0.25">
      <c r="A61" s="94">
        <v>58</v>
      </c>
      <c r="B61" s="349" t="s">
        <v>46</v>
      </c>
      <c r="C61" s="447">
        <v>1054</v>
      </c>
      <c r="D61" s="374">
        <v>3496000</v>
      </c>
      <c r="E61" s="448">
        <v>1232</v>
      </c>
      <c r="F61" s="449">
        <v>4590872</v>
      </c>
      <c r="G61" s="349">
        <v>100</v>
      </c>
      <c r="H61" s="449">
        <v>735566</v>
      </c>
      <c r="I61" s="349">
        <v>23</v>
      </c>
      <c r="J61" s="449">
        <v>92667</v>
      </c>
      <c r="K61" s="468"/>
      <c r="L61" s="449"/>
      <c r="M61" s="419">
        <v>292</v>
      </c>
      <c r="N61" s="449">
        <v>245968</v>
      </c>
    </row>
    <row r="62" spans="1:14" x14ac:dyDescent="0.25">
      <c r="A62" s="2">
        <v>59</v>
      </c>
      <c r="B62" s="351" t="s">
        <v>64</v>
      </c>
      <c r="C62" s="450">
        <v>231</v>
      </c>
      <c r="D62" s="369">
        <v>825000</v>
      </c>
      <c r="E62" s="451">
        <v>243</v>
      </c>
      <c r="F62" s="445">
        <v>932242</v>
      </c>
      <c r="G62" s="351">
        <v>126</v>
      </c>
      <c r="H62" s="445">
        <v>806140</v>
      </c>
      <c r="I62" s="351">
        <v>0</v>
      </c>
      <c r="J62" s="445"/>
      <c r="K62" s="467"/>
      <c r="L62" s="445"/>
      <c r="M62" s="417">
        <v>34</v>
      </c>
      <c r="N62" s="445">
        <v>33991.79</v>
      </c>
    </row>
    <row r="63" spans="1:14" s="94" customFormat="1" x14ac:dyDescent="0.25">
      <c r="A63" s="94">
        <v>60</v>
      </c>
      <c r="B63" s="349" t="s">
        <v>47</v>
      </c>
      <c r="C63" s="447">
        <v>996</v>
      </c>
      <c r="D63" s="374">
        <v>3198000</v>
      </c>
      <c r="E63" s="448">
        <v>1016</v>
      </c>
      <c r="F63" s="449">
        <v>3708823</v>
      </c>
      <c r="G63" s="349">
        <v>197</v>
      </c>
      <c r="H63" s="449">
        <v>1429858</v>
      </c>
      <c r="I63" s="349">
        <v>0</v>
      </c>
      <c r="J63" s="449"/>
      <c r="K63" s="468"/>
      <c r="L63" s="449"/>
      <c r="M63" s="419">
        <v>297</v>
      </c>
      <c r="N63" s="449">
        <v>272774</v>
      </c>
    </row>
    <row r="64" spans="1:14" x14ac:dyDescent="0.25">
      <c r="A64" s="2">
        <v>61</v>
      </c>
      <c r="B64" s="351" t="s">
        <v>48</v>
      </c>
      <c r="C64" s="450">
        <v>129</v>
      </c>
      <c r="D64" s="369">
        <v>450000</v>
      </c>
      <c r="E64" s="451">
        <v>253</v>
      </c>
      <c r="F64" s="445">
        <v>1048520</v>
      </c>
      <c r="G64" s="351">
        <v>22</v>
      </c>
      <c r="H64" s="445">
        <v>171079</v>
      </c>
      <c r="I64" s="351">
        <v>0</v>
      </c>
      <c r="J64" s="445"/>
      <c r="K64" s="467"/>
      <c r="L64" s="445"/>
      <c r="M64" s="417">
        <v>132</v>
      </c>
      <c r="N64" s="445">
        <v>33544</v>
      </c>
    </row>
    <row r="65" spans="1:14" s="94" customFormat="1" x14ac:dyDescent="0.25">
      <c r="A65" s="94">
        <v>62</v>
      </c>
      <c r="B65" s="349" t="s">
        <v>58</v>
      </c>
      <c r="C65" s="447">
        <v>575</v>
      </c>
      <c r="D65" s="374">
        <v>2091000</v>
      </c>
      <c r="E65" s="448">
        <v>498</v>
      </c>
      <c r="F65" s="449">
        <v>1991399</v>
      </c>
      <c r="G65" s="349">
        <v>148</v>
      </c>
      <c r="H65" s="449">
        <v>1027625</v>
      </c>
      <c r="I65" s="349">
        <v>0</v>
      </c>
      <c r="J65" s="449"/>
      <c r="K65" s="468"/>
      <c r="L65" s="449"/>
      <c r="M65" s="419">
        <v>139</v>
      </c>
      <c r="N65" s="449">
        <v>168092</v>
      </c>
    </row>
    <row r="66" spans="1:14" x14ac:dyDescent="0.25">
      <c r="A66" s="2">
        <v>63</v>
      </c>
      <c r="B66" s="351" t="s">
        <v>63</v>
      </c>
      <c r="C66" s="450">
        <v>927</v>
      </c>
      <c r="D66" s="369">
        <v>3154000</v>
      </c>
      <c r="E66" s="451">
        <v>1006</v>
      </c>
      <c r="F66" s="445">
        <v>3634077</v>
      </c>
      <c r="G66" s="351">
        <v>162</v>
      </c>
      <c r="H66" s="445">
        <v>1175108</v>
      </c>
      <c r="I66" s="351">
        <v>15</v>
      </c>
      <c r="J66" s="445">
        <v>56973</v>
      </c>
      <c r="K66" s="467">
        <v>8</v>
      </c>
      <c r="L66" s="445">
        <v>17518</v>
      </c>
      <c r="M66" s="417">
        <v>172</v>
      </c>
      <c r="N66" s="445">
        <v>250262</v>
      </c>
    </row>
    <row r="67" spans="1:14" s="94" customFormat="1" x14ac:dyDescent="0.25">
      <c r="A67" s="94">
        <v>64</v>
      </c>
      <c r="B67" s="349" t="s">
        <v>49</v>
      </c>
      <c r="C67" s="447">
        <v>724</v>
      </c>
      <c r="D67" s="374">
        <v>2550000</v>
      </c>
      <c r="E67" s="448">
        <v>642</v>
      </c>
      <c r="F67" s="449">
        <v>2403529</v>
      </c>
      <c r="G67" s="349">
        <v>100</v>
      </c>
      <c r="H67" s="449">
        <v>724151</v>
      </c>
      <c r="I67" s="349">
        <v>2</v>
      </c>
      <c r="J67" s="449">
        <v>8000</v>
      </c>
      <c r="K67" s="468"/>
      <c r="L67" s="449"/>
      <c r="M67" s="419">
        <v>73</v>
      </c>
      <c r="N67" s="449">
        <v>144753</v>
      </c>
    </row>
    <row r="68" spans="1:14" x14ac:dyDescent="0.25">
      <c r="A68" s="2">
        <v>65</v>
      </c>
      <c r="B68" s="351" t="s">
        <v>50</v>
      </c>
      <c r="C68" s="450">
        <v>482</v>
      </c>
      <c r="D68" s="369">
        <v>1509000</v>
      </c>
      <c r="E68" s="451">
        <v>723</v>
      </c>
      <c r="F68" s="445">
        <v>2478425</v>
      </c>
      <c r="G68" s="351">
        <v>41</v>
      </c>
      <c r="H68" s="445">
        <v>264596</v>
      </c>
      <c r="I68" s="351">
        <v>1</v>
      </c>
      <c r="J68" s="445">
        <v>4000</v>
      </c>
      <c r="K68" s="467">
        <v>13</v>
      </c>
      <c r="L68" s="445">
        <v>23504</v>
      </c>
      <c r="M68" s="417">
        <v>95</v>
      </c>
      <c r="N68" s="445">
        <v>150814.1</v>
      </c>
    </row>
    <row r="69" spans="1:14" s="94" customFormat="1" x14ac:dyDescent="0.25">
      <c r="A69" s="94">
        <v>66</v>
      </c>
      <c r="B69" s="349" t="s">
        <v>56</v>
      </c>
      <c r="C69" s="447">
        <v>59</v>
      </c>
      <c r="D69" s="374">
        <v>173000</v>
      </c>
      <c r="E69" s="448">
        <v>104</v>
      </c>
      <c r="F69" s="449">
        <v>374371</v>
      </c>
      <c r="G69" s="349">
        <v>5</v>
      </c>
      <c r="H69" s="449">
        <v>44560</v>
      </c>
      <c r="I69" s="349">
        <v>0</v>
      </c>
      <c r="J69" s="449"/>
      <c r="K69" s="468"/>
      <c r="L69" s="449"/>
      <c r="M69" s="419">
        <v>7</v>
      </c>
      <c r="N69" s="449">
        <v>8018</v>
      </c>
    </row>
    <row r="70" spans="1:14" x14ac:dyDescent="0.25">
      <c r="A70" s="2">
        <v>67</v>
      </c>
      <c r="B70" s="351" t="s">
        <v>62</v>
      </c>
      <c r="C70" s="450">
        <v>357</v>
      </c>
      <c r="D70" s="369">
        <v>1047000</v>
      </c>
      <c r="E70" s="451">
        <v>632</v>
      </c>
      <c r="F70" s="445">
        <v>2222862</v>
      </c>
      <c r="G70" s="351">
        <v>19</v>
      </c>
      <c r="H70" s="445">
        <v>130700</v>
      </c>
      <c r="I70" s="351">
        <v>1</v>
      </c>
      <c r="J70" s="445">
        <v>2000</v>
      </c>
      <c r="K70" s="467"/>
      <c r="L70" s="445"/>
      <c r="M70" s="417">
        <v>38</v>
      </c>
      <c r="N70" s="445">
        <v>42226</v>
      </c>
    </row>
    <row r="71" spans="1:14" s="94" customFormat="1" x14ac:dyDescent="0.25">
      <c r="A71" s="94">
        <v>68</v>
      </c>
      <c r="B71" s="349" t="s">
        <v>52</v>
      </c>
      <c r="C71" s="447">
        <v>752</v>
      </c>
      <c r="D71" s="374">
        <v>2837000</v>
      </c>
      <c r="E71" s="448">
        <v>626</v>
      </c>
      <c r="F71" s="449">
        <v>2455190.92</v>
      </c>
      <c r="G71" s="349">
        <v>160</v>
      </c>
      <c r="H71" s="449">
        <v>1187756</v>
      </c>
      <c r="I71" s="349">
        <v>0</v>
      </c>
      <c r="J71" s="449"/>
      <c r="K71" s="468"/>
      <c r="L71" s="449"/>
      <c r="M71" s="419">
        <v>141</v>
      </c>
      <c r="N71" s="449">
        <v>173561.41</v>
      </c>
    </row>
    <row r="72" spans="1:14" x14ac:dyDescent="0.25">
      <c r="A72" s="2">
        <v>69</v>
      </c>
      <c r="B72" s="351" t="s">
        <v>53</v>
      </c>
      <c r="C72" s="450">
        <v>856</v>
      </c>
      <c r="D72" s="369">
        <v>3168000</v>
      </c>
      <c r="E72" s="451">
        <v>841</v>
      </c>
      <c r="F72" s="445">
        <v>3431870.74</v>
      </c>
      <c r="G72" s="351">
        <v>72</v>
      </c>
      <c r="H72" s="445">
        <v>533002</v>
      </c>
      <c r="I72" s="351">
        <v>5</v>
      </c>
      <c r="J72" s="445">
        <v>22000</v>
      </c>
      <c r="K72" s="467">
        <v>5</v>
      </c>
      <c r="L72" s="445">
        <v>10812</v>
      </c>
      <c r="M72" s="417">
        <v>200</v>
      </c>
      <c r="N72" s="445">
        <v>322888</v>
      </c>
    </row>
    <row r="73" spans="1:14" s="94" customFormat="1" x14ac:dyDescent="0.25">
      <c r="A73" s="94">
        <v>70</v>
      </c>
      <c r="B73" s="349" t="s">
        <v>54</v>
      </c>
      <c r="C73" s="447">
        <v>135</v>
      </c>
      <c r="D73" s="374">
        <v>498000</v>
      </c>
      <c r="E73" s="448">
        <v>361</v>
      </c>
      <c r="F73" s="449">
        <v>1453296.37</v>
      </c>
      <c r="G73" s="349">
        <v>38</v>
      </c>
      <c r="H73" s="449">
        <v>287946</v>
      </c>
      <c r="I73" s="349">
        <v>0</v>
      </c>
      <c r="J73" s="449"/>
      <c r="K73" s="468"/>
      <c r="L73" s="449"/>
      <c r="M73" s="419">
        <v>74</v>
      </c>
      <c r="N73" s="449">
        <v>27915</v>
      </c>
    </row>
    <row r="74" spans="1:14" x14ac:dyDescent="0.25">
      <c r="A74" s="2">
        <v>71</v>
      </c>
      <c r="B74" s="351" t="s">
        <v>51</v>
      </c>
      <c r="C74" s="450">
        <v>60</v>
      </c>
      <c r="D74" s="369">
        <v>207000</v>
      </c>
      <c r="E74" s="451">
        <v>270</v>
      </c>
      <c r="F74" s="445">
        <v>928380</v>
      </c>
      <c r="G74" s="351">
        <v>25</v>
      </c>
      <c r="H74" s="445">
        <v>145616</v>
      </c>
      <c r="I74" s="351">
        <v>0</v>
      </c>
      <c r="J74" s="445"/>
      <c r="K74" s="467"/>
      <c r="L74" s="445"/>
      <c r="M74" s="417">
        <v>9</v>
      </c>
      <c r="N74" s="445">
        <v>9493.74</v>
      </c>
    </row>
    <row r="75" spans="1:14" s="94" customFormat="1" x14ac:dyDescent="0.25">
      <c r="A75" s="94">
        <v>72</v>
      </c>
      <c r="B75" s="349" t="s">
        <v>55</v>
      </c>
      <c r="C75" s="447">
        <v>143</v>
      </c>
      <c r="D75" s="374">
        <v>489000</v>
      </c>
      <c r="E75" s="448">
        <v>249</v>
      </c>
      <c r="F75" s="449">
        <v>988197</v>
      </c>
      <c r="G75" s="349">
        <v>19</v>
      </c>
      <c r="H75" s="449">
        <v>144774</v>
      </c>
      <c r="I75" s="349">
        <v>0</v>
      </c>
      <c r="J75" s="449"/>
      <c r="K75" s="468"/>
      <c r="L75" s="449"/>
      <c r="M75" s="419">
        <v>27</v>
      </c>
      <c r="N75" s="449">
        <v>32013.119999999999</v>
      </c>
    </row>
    <row r="76" spans="1:14" x14ac:dyDescent="0.25">
      <c r="A76" s="2">
        <v>73</v>
      </c>
      <c r="B76" s="351" t="s">
        <v>57</v>
      </c>
      <c r="C76" s="450">
        <v>314</v>
      </c>
      <c r="D76" s="369">
        <v>1044000</v>
      </c>
      <c r="E76" s="451">
        <v>551</v>
      </c>
      <c r="F76" s="445">
        <v>2026789</v>
      </c>
      <c r="G76" s="351">
        <v>22</v>
      </c>
      <c r="H76" s="445">
        <v>141020</v>
      </c>
      <c r="I76" s="351">
        <v>3</v>
      </c>
      <c r="J76" s="445">
        <v>12000</v>
      </c>
      <c r="K76" s="467"/>
      <c r="L76" s="445"/>
      <c r="M76" s="417">
        <v>37</v>
      </c>
      <c r="N76" s="445">
        <v>37373.5</v>
      </c>
    </row>
    <row r="77" spans="1:14" s="94" customFormat="1" x14ac:dyDescent="0.25">
      <c r="A77" s="94">
        <v>74</v>
      </c>
      <c r="B77" s="349" t="s">
        <v>65</v>
      </c>
      <c r="C77" s="447">
        <v>68</v>
      </c>
      <c r="D77" s="374">
        <v>205000</v>
      </c>
      <c r="E77" s="448">
        <v>100</v>
      </c>
      <c r="F77" s="449">
        <v>403811.58</v>
      </c>
      <c r="G77" s="349">
        <v>9</v>
      </c>
      <c r="H77" s="449">
        <v>44168</v>
      </c>
      <c r="I77" s="349">
        <v>3</v>
      </c>
      <c r="J77" s="449">
        <v>10000</v>
      </c>
      <c r="K77" s="468"/>
      <c r="L77" s="449"/>
      <c r="M77" s="419">
        <v>6</v>
      </c>
      <c r="N77" s="449">
        <v>6562</v>
      </c>
    </row>
    <row r="78" spans="1:14" x14ac:dyDescent="0.25">
      <c r="A78" s="2">
        <v>75</v>
      </c>
      <c r="B78" s="351" t="s">
        <v>66</v>
      </c>
      <c r="C78" s="450">
        <v>29</v>
      </c>
      <c r="D78" s="369">
        <v>75000</v>
      </c>
      <c r="E78" s="451"/>
      <c r="F78" s="445"/>
      <c r="G78" s="351"/>
      <c r="H78" s="445"/>
      <c r="I78" s="351">
        <v>0</v>
      </c>
      <c r="J78" s="445"/>
      <c r="K78" s="467">
        <v>1</v>
      </c>
      <c r="L78" s="445">
        <v>815</v>
      </c>
      <c r="M78" s="417">
        <v>7</v>
      </c>
      <c r="N78" s="445">
        <v>8830.5</v>
      </c>
    </row>
    <row r="79" spans="1:14" s="94" customFormat="1" x14ac:dyDescent="0.25">
      <c r="A79" s="94">
        <v>76</v>
      </c>
      <c r="B79" s="349" t="s">
        <v>59</v>
      </c>
      <c r="C79" s="447">
        <v>1382</v>
      </c>
      <c r="D79" s="374">
        <v>3579000</v>
      </c>
      <c r="E79" s="448">
        <v>1656</v>
      </c>
      <c r="F79" s="449">
        <v>5836571</v>
      </c>
      <c r="G79" s="349">
        <v>74</v>
      </c>
      <c r="H79" s="449">
        <v>474125</v>
      </c>
      <c r="I79" s="349">
        <v>8</v>
      </c>
      <c r="J79" s="449">
        <v>29000</v>
      </c>
      <c r="K79" s="468">
        <v>40</v>
      </c>
      <c r="L79" s="449">
        <v>70000</v>
      </c>
      <c r="M79" s="419">
        <v>217</v>
      </c>
      <c r="N79" s="449">
        <v>224074.84</v>
      </c>
    </row>
    <row r="80" spans="1:14" x14ac:dyDescent="0.25">
      <c r="A80" s="2">
        <v>77</v>
      </c>
      <c r="B80" s="351" t="s">
        <v>60</v>
      </c>
      <c r="C80" s="450">
        <v>443</v>
      </c>
      <c r="D80" s="369">
        <v>1637000</v>
      </c>
      <c r="E80" s="451">
        <v>365</v>
      </c>
      <c r="F80" s="445">
        <v>1377679</v>
      </c>
      <c r="G80" s="351">
        <v>134</v>
      </c>
      <c r="H80" s="445">
        <v>931813</v>
      </c>
      <c r="I80" s="351">
        <v>1</v>
      </c>
      <c r="J80" s="445">
        <v>2000</v>
      </c>
      <c r="K80" s="467"/>
      <c r="L80" s="445"/>
      <c r="M80" s="417">
        <v>114</v>
      </c>
      <c r="N80" s="445">
        <v>158487</v>
      </c>
    </row>
    <row r="81" spans="1:14" s="94" customFormat="1" x14ac:dyDescent="0.25">
      <c r="A81" s="94">
        <v>78</v>
      </c>
      <c r="B81" s="349" t="s">
        <v>165</v>
      </c>
      <c r="C81" s="447">
        <v>375</v>
      </c>
      <c r="D81" s="374">
        <v>1180000</v>
      </c>
      <c r="E81" s="448">
        <v>706</v>
      </c>
      <c r="F81" s="449">
        <v>2357061</v>
      </c>
      <c r="G81" s="349">
        <v>60</v>
      </c>
      <c r="H81" s="449">
        <v>442723</v>
      </c>
      <c r="I81" s="349">
        <v>2</v>
      </c>
      <c r="J81" s="449">
        <v>12000</v>
      </c>
      <c r="K81" s="468"/>
      <c r="L81" s="449"/>
      <c r="M81" s="419">
        <v>225</v>
      </c>
      <c r="N81" s="449">
        <v>275047.03999999998</v>
      </c>
    </row>
    <row r="82" spans="1:14" x14ac:dyDescent="0.25">
      <c r="A82" s="2">
        <v>79</v>
      </c>
      <c r="B82" s="351" t="s">
        <v>61</v>
      </c>
      <c r="C82" s="450">
        <v>423</v>
      </c>
      <c r="D82" s="369">
        <v>1575000</v>
      </c>
      <c r="E82" s="451">
        <v>473</v>
      </c>
      <c r="F82" s="445">
        <v>1952480</v>
      </c>
      <c r="G82" s="351">
        <v>61</v>
      </c>
      <c r="H82" s="445">
        <v>439783</v>
      </c>
      <c r="I82" s="351">
        <v>0</v>
      </c>
      <c r="J82" s="445"/>
      <c r="K82" s="467"/>
      <c r="L82" s="445"/>
      <c r="M82" s="417">
        <v>237</v>
      </c>
      <c r="N82" s="445">
        <v>131461.62</v>
      </c>
    </row>
    <row r="83" spans="1:14" s="94" customFormat="1" x14ac:dyDescent="0.25">
      <c r="A83" s="94">
        <v>80</v>
      </c>
      <c r="B83" s="349" t="s">
        <v>166</v>
      </c>
      <c r="C83" s="447">
        <v>842</v>
      </c>
      <c r="D83" s="374">
        <v>2801000</v>
      </c>
      <c r="E83" s="448">
        <v>936</v>
      </c>
      <c r="F83" s="449">
        <v>3437794</v>
      </c>
      <c r="G83" s="349">
        <v>89</v>
      </c>
      <c r="H83" s="449">
        <v>634668</v>
      </c>
      <c r="I83" s="349">
        <v>2</v>
      </c>
      <c r="J83" s="449">
        <v>8000</v>
      </c>
      <c r="K83" s="468"/>
      <c r="L83" s="449"/>
      <c r="M83" s="419">
        <v>266</v>
      </c>
      <c r="N83" s="449">
        <v>130497</v>
      </c>
    </row>
    <row r="84" spans="1:14" x14ac:dyDescent="0.25">
      <c r="A84" s="2">
        <v>81</v>
      </c>
      <c r="B84" s="351" t="s">
        <v>398</v>
      </c>
      <c r="C84" s="450">
        <v>1463</v>
      </c>
      <c r="D84" s="369">
        <v>5021000</v>
      </c>
      <c r="E84" s="451">
        <v>1307</v>
      </c>
      <c r="F84" s="445">
        <v>5049780</v>
      </c>
      <c r="G84" s="351">
        <v>267</v>
      </c>
      <c r="H84" s="445">
        <v>2172847</v>
      </c>
      <c r="I84" s="351">
        <v>3</v>
      </c>
      <c r="J84" s="445">
        <v>14000</v>
      </c>
      <c r="K84" s="467">
        <v>8</v>
      </c>
      <c r="L84" s="445">
        <v>14987</v>
      </c>
      <c r="M84" s="417">
        <v>403</v>
      </c>
      <c r="N84" s="445">
        <v>546448.79</v>
      </c>
    </row>
    <row r="85" spans="1:14" x14ac:dyDescent="0.25">
      <c r="A85" s="2">
        <v>83</v>
      </c>
      <c r="B85" s="351"/>
      <c r="C85" s="450"/>
      <c r="D85" s="369"/>
      <c r="E85" s="451"/>
      <c r="F85" s="445"/>
      <c r="G85" s="351"/>
      <c r="H85" s="445"/>
      <c r="I85" s="351"/>
      <c r="J85" s="445"/>
      <c r="K85" s="467"/>
      <c r="L85" s="445"/>
      <c r="M85" s="417"/>
      <c r="N85" s="445"/>
    </row>
    <row r="86" spans="1:14" s="107" customFormat="1" x14ac:dyDescent="0.25">
      <c r="A86" s="107">
        <v>84</v>
      </c>
      <c r="B86" s="352" t="s">
        <v>67</v>
      </c>
      <c r="C86" s="452"/>
      <c r="D86" s="381"/>
      <c r="E86" s="453"/>
      <c r="F86" s="454"/>
      <c r="G86" s="352"/>
      <c r="H86" s="454"/>
      <c r="I86" s="352"/>
      <c r="J86" s="454"/>
      <c r="K86" s="470"/>
      <c r="L86" s="454"/>
      <c r="M86" s="423"/>
      <c r="N86" s="454"/>
    </row>
    <row r="87" spans="1:14" x14ac:dyDescent="0.25">
      <c r="A87" s="2">
        <v>85</v>
      </c>
      <c r="B87" s="351" t="s">
        <v>68</v>
      </c>
      <c r="C87" s="450">
        <v>73</v>
      </c>
      <c r="D87" s="369">
        <v>65000</v>
      </c>
      <c r="E87" s="451">
        <v>121</v>
      </c>
      <c r="F87" s="445">
        <v>360179</v>
      </c>
      <c r="G87" s="351">
        <v>6</v>
      </c>
      <c r="H87" s="445">
        <v>45000</v>
      </c>
      <c r="I87" s="351"/>
      <c r="J87" s="445"/>
      <c r="K87" s="467">
        <v>3</v>
      </c>
      <c r="L87" s="445">
        <v>4697</v>
      </c>
      <c r="M87" s="417"/>
      <c r="N87" s="445"/>
    </row>
    <row r="88" spans="1:14" s="94" customFormat="1" x14ac:dyDescent="0.25">
      <c r="A88" s="94">
        <v>86</v>
      </c>
      <c r="B88" s="349" t="s">
        <v>94</v>
      </c>
      <c r="C88" s="447">
        <v>123</v>
      </c>
      <c r="D88" s="374">
        <v>95000</v>
      </c>
      <c r="E88" s="448">
        <v>191</v>
      </c>
      <c r="F88" s="449">
        <v>599986</v>
      </c>
      <c r="G88" s="349"/>
      <c r="H88" s="449"/>
      <c r="I88" s="349">
        <v>21</v>
      </c>
      <c r="J88" s="449">
        <v>43197</v>
      </c>
      <c r="K88" s="468"/>
      <c r="L88" s="449"/>
      <c r="M88" s="419"/>
      <c r="N88" s="449"/>
    </row>
    <row r="89" spans="1:14" x14ac:dyDescent="0.25">
      <c r="A89" s="2">
        <v>87</v>
      </c>
      <c r="B89" s="351" t="s">
        <v>97</v>
      </c>
      <c r="C89" s="450">
        <v>124</v>
      </c>
      <c r="D89" s="369">
        <v>140000</v>
      </c>
      <c r="E89" s="451">
        <v>257</v>
      </c>
      <c r="F89" s="445">
        <v>973382</v>
      </c>
      <c r="G89" s="351">
        <v>18</v>
      </c>
      <c r="H89" s="445">
        <v>94270</v>
      </c>
      <c r="I89" s="351"/>
      <c r="J89" s="445"/>
      <c r="K89" s="467"/>
      <c r="L89" s="445"/>
      <c r="M89" s="417"/>
      <c r="N89" s="445"/>
    </row>
    <row r="90" spans="1:14" s="94" customFormat="1" x14ac:dyDescent="0.25">
      <c r="A90" s="94">
        <v>88</v>
      </c>
      <c r="B90" s="349" t="s">
        <v>135</v>
      </c>
      <c r="C90" s="447">
        <v>105</v>
      </c>
      <c r="D90" s="374">
        <v>137000</v>
      </c>
      <c r="E90" s="448">
        <v>787</v>
      </c>
      <c r="F90" s="449">
        <v>2335604</v>
      </c>
      <c r="G90" s="349">
        <v>41</v>
      </c>
      <c r="H90" s="449">
        <v>243424</v>
      </c>
      <c r="I90" s="349"/>
      <c r="J90" s="449"/>
      <c r="K90" s="468">
        <v>17</v>
      </c>
      <c r="L90" s="449">
        <v>19804</v>
      </c>
      <c r="M90" s="419">
        <v>8</v>
      </c>
      <c r="N90" s="449">
        <v>18405.75</v>
      </c>
    </row>
    <row r="91" spans="1:14" x14ac:dyDescent="0.25">
      <c r="A91" s="2">
        <v>89</v>
      </c>
      <c r="B91" s="351" t="s">
        <v>81</v>
      </c>
      <c r="C91" s="450">
        <v>731</v>
      </c>
      <c r="D91" s="369">
        <v>1466000</v>
      </c>
      <c r="E91" s="451">
        <v>1056</v>
      </c>
      <c r="F91" s="445">
        <v>3327939</v>
      </c>
      <c r="G91" s="351">
        <v>42</v>
      </c>
      <c r="H91" s="445">
        <v>279062</v>
      </c>
      <c r="I91" s="351">
        <v>2</v>
      </c>
      <c r="J91" s="445">
        <v>6000</v>
      </c>
      <c r="K91" s="467">
        <v>14</v>
      </c>
      <c r="L91" s="445">
        <v>26838</v>
      </c>
      <c r="M91" s="417">
        <v>31</v>
      </c>
      <c r="N91" s="445">
        <v>58171.5</v>
      </c>
    </row>
    <row r="92" spans="1:14" s="94" customFormat="1" x14ac:dyDescent="0.25">
      <c r="A92" s="94">
        <v>90</v>
      </c>
      <c r="B92" s="349" t="s">
        <v>108</v>
      </c>
      <c r="C92" s="447">
        <v>29</v>
      </c>
      <c r="D92" s="374">
        <v>36000</v>
      </c>
      <c r="E92" s="448">
        <v>36</v>
      </c>
      <c r="F92" s="449">
        <v>127668</v>
      </c>
      <c r="G92" s="349">
        <v>17</v>
      </c>
      <c r="H92" s="449">
        <v>85633</v>
      </c>
      <c r="I92" s="349"/>
      <c r="J92" s="449"/>
      <c r="K92" s="468"/>
      <c r="L92" s="449"/>
      <c r="M92" s="419"/>
      <c r="N92" s="449"/>
    </row>
    <row r="93" spans="1:14" x14ac:dyDescent="0.25">
      <c r="A93" s="2">
        <v>91</v>
      </c>
      <c r="B93" s="351" t="s">
        <v>93</v>
      </c>
      <c r="C93" s="450">
        <v>295</v>
      </c>
      <c r="D93" s="369">
        <v>452000</v>
      </c>
      <c r="E93" s="451">
        <v>359</v>
      </c>
      <c r="F93" s="445">
        <v>1134789</v>
      </c>
      <c r="G93" s="351">
        <v>34</v>
      </c>
      <c r="H93" s="445">
        <v>169942</v>
      </c>
      <c r="I93" s="351">
        <v>6</v>
      </c>
      <c r="J93" s="445">
        <v>16000</v>
      </c>
      <c r="K93" s="467"/>
      <c r="L93" s="445"/>
      <c r="M93" s="417"/>
      <c r="N93" s="445"/>
    </row>
    <row r="94" spans="1:14" s="94" customFormat="1" x14ac:dyDescent="0.25">
      <c r="A94" s="94">
        <v>92</v>
      </c>
      <c r="B94" s="349" t="s">
        <v>102</v>
      </c>
      <c r="C94" s="447"/>
      <c r="D94" s="374"/>
      <c r="E94" s="448"/>
      <c r="F94" s="449"/>
      <c r="G94" s="349">
        <v>7</v>
      </c>
      <c r="H94" s="449">
        <v>31699</v>
      </c>
      <c r="I94" s="349"/>
      <c r="J94" s="449"/>
      <c r="K94" s="468"/>
      <c r="L94" s="449"/>
      <c r="M94" s="419"/>
      <c r="N94" s="449"/>
    </row>
    <row r="95" spans="1:14" x14ac:dyDescent="0.25">
      <c r="A95" s="2">
        <v>93</v>
      </c>
      <c r="B95" s="351" t="s">
        <v>134</v>
      </c>
      <c r="C95" s="450"/>
      <c r="D95" s="369"/>
      <c r="E95" s="451"/>
      <c r="F95" s="445"/>
      <c r="G95" s="351">
        <v>0</v>
      </c>
      <c r="H95" s="445">
        <v>0</v>
      </c>
      <c r="I95" s="351"/>
      <c r="J95" s="445"/>
      <c r="K95" s="467"/>
      <c r="L95" s="445"/>
      <c r="M95" s="417"/>
      <c r="N95" s="445"/>
    </row>
    <row r="96" spans="1:14" s="94" customFormat="1" x14ac:dyDescent="0.25">
      <c r="A96" s="94">
        <v>94</v>
      </c>
      <c r="B96" s="349" t="s">
        <v>70</v>
      </c>
      <c r="C96" s="447" t="s">
        <v>318</v>
      </c>
      <c r="D96" s="374" t="s">
        <v>318</v>
      </c>
      <c r="E96" s="448" t="s">
        <v>318</v>
      </c>
      <c r="F96" s="449" t="s">
        <v>318</v>
      </c>
      <c r="G96" s="349"/>
      <c r="H96" s="449"/>
      <c r="I96" s="349"/>
      <c r="J96" s="449"/>
      <c r="K96" s="468">
        <v>3</v>
      </c>
      <c r="L96" s="449">
        <v>5346</v>
      </c>
      <c r="M96" s="419"/>
      <c r="N96" s="449"/>
    </row>
    <row r="97" spans="1:14" x14ac:dyDescent="0.25">
      <c r="A97" s="2">
        <v>95</v>
      </c>
      <c r="B97" s="351" t="s">
        <v>69</v>
      </c>
      <c r="C97" s="450">
        <v>260</v>
      </c>
      <c r="D97" s="369">
        <v>446000</v>
      </c>
      <c r="E97" s="451">
        <v>600</v>
      </c>
      <c r="F97" s="445">
        <v>2001649.15</v>
      </c>
      <c r="G97" s="351">
        <v>33</v>
      </c>
      <c r="H97" s="445">
        <v>175477</v>
      </c>
      <c r="I97" s="351"/>
      <c r="J97" s="445"/>
      <c r="K97" s="467">
        <v>4</v>
      </c>
      <c r="L97" s="445">
        <v>12144</v>
      </c>
      <c r="M97" s="417"/>
      <c r="N97" s="445"/>
    </row>
    <row r="98" spans="1:14" s="94" customFormat="1" x14ac:dyDescent="0.25">
      <c r="A98" s="94">
        <v>96</v>
      </c>
      <c r="B98" s="349" t="s">
        <v>96</v>
      </c>
      <c r="C98" s="447"/>
      <c r="D98" s="374"/>
      <c r="E98" s="448">
        <v>56</v>
      </c>
      <c r="F98" s="449">
        <v>144474</v>
      </c>
      <c r="G98" s="349">
        <v>72</v>
      </c>
      <c r="H98" s="449">
        <v>323197</v>
      </c>
      <c r="I98" s="349"/>
      <c r="J98" s="449"/>
      <c r="K98" s="468"/>
      <c r="L98" s="449"/>
      <c r="M98" s="419"/>
      <c r="N98" s="449"/>
    </row>
    <row r="99" spans="1:14" x14ac:dyDescent="0.25">
      <c r="A99" s="2">
        <v>97</v>
      </c>
      <c r="B99" s="351" t="s">
        <v>88</v>
      </c>
      <c r="C99" s="450">
        <v>17</v>
      </c>
      <c r="D99" s="369">
        <v>20000</v>
      </c>
      <c r="E99" s="451"/>
      <c r="F99" s="445"/>
      <c r="G99" s="351">
        <v>18</v>
      </c>
      <c r="H99" s="445">
        <v>114500</v>
      </c>
      <c r="I99" s="351"/>
      <c r="J99" s="445"/>
      <c r="K99" s="467"/>
      <c r="L99" s="445"/>
      <c r="M99" s="417"/>
      <c r="N99" s="445"/>
    </row>
    <row r="100" spans="1:14" s="94" customFormat="1" x14ac:dyDescent="0.25">
      <c r="A100" s="94">
        <v>98</v>
      </c>
      <c r="B100" s="349" t="s">
        <v>137</v>
      </c>
      <c r="C100" s="447">
        <v>35</v>
      </c>
      <c r="D100" s="374">
        <v>90000</v>
      </c>
      <c r="E100" s="448">
        <v>296</v>
      </c>
      <c r="F100" s="449">
        <v>879762</v>
      </c>
      <c r="G100" s="349"/>
      <c r="H100" s="449"/>
      <c r="I100" s="349">
        <v>3</v>
      </c>
      <c r="J100" s="449">
        <v>7334</v>
      </c>
      <c r="K100" s="468"/>
      <c r="L100" s="449"/>
      <c r="M100" s="419"/>
      <c r="N100" s="449"/>
    </row>
    <row r="101" spans="1:14" x14ac:dyDescent="0.25">
      <c r="A101" s="2">
        <v>99</v>
      </c>
      <c r="B101" s="351" t="s">
        <v>71</v>
      </c>
      <c r="C101" s="450">
        <v>158</v>
      </c>
      <c r="D101" s="369">
        <v>111000</v>
      </c>
      <c r="E101" s="451">
        <v>261</v>
      </c>
      <c r="F101" s="445">
        <v>727108</v>
      </c>
      <c r="G101" s="351">
        <v>20</v>
      </c>
      <c r="H101" s="445">
        <v>101115</v>
      </c>
      <c r="I101" s="351">
        <v>2</v>
      </c>
      <c r="J101" s="445">
        <v>8000</v>
      </c>
      <c r="K101" s="467"/>
      <c r="L101" s="445"/>
      <c r="M101" s="417">
        <v>7</v>
      </c>
      <c r="N101" s="445">
        <v>10647.75</v>
      </c>
    </row>
    <row r="102" spans="1:14" s="94" customFormat="1" x14ac:dyDescent="0.25">
      <c r="A102" s="94">
        <v>100</v>
      </c>
      <c r="B102" s="349" t="s">
        <v>72</v>
      </c>
      <c r="C102" s="447">
        <v>542</v>
      </c>
      <c r="D102" s="374">
        <v>687000</v>
      </c>
      <c r="E102" s="448">
        <v>624</v>
      </c>
      <c r="F102" s="449">
        <v>2125963</v>
      </c>
      <c r="G102" s="349">
        <v>83</v>
      </c>
      <c r="H102" s="449">
        <v>487853</v>
      </c>
      <c r="I102" s="349">
        <v>1</v>
      </c>
      <c r="J102" s="449">
        <v>4000</v>
      </c>
      <c r="K102" s="468">
        <v>9</v>
      </c>
      <c r="L102" s="449">
        <v>19593</v>
      </c>
      <c r="M102" s="419">
        <v>31</v>
      </c>
      <c r="N102" s="449">
        <v>49278.3</v>
      </c>
    </row>
    <row r="103" spans="1:14" x14ac:dyDescent="0.25">
      <c r="A103" s="2">
        <v>101</v>
      </c>
      <c r="B103" s="351" t="s">
        <v>82</v>
      </c>
      <c r="C103" s="450">
        <v>169</v>
      </c>
      <c r="D103" s="369">
        <v>178000</v>
      </c>
      <c r="E103" s="451">
        <v>253</v>
      </c>
      <c r="F103" s="445">
        <v>859037.03</v>
      </c>
      <c r="G103" s="351">
        <v>10</v>
      </c>
      <c r="H103" s="445">
        <v>67025</v>
      </c>
      <c r="I103" s="351"/>
      <c r="J103" s="445"/>
      <c r="K103" s="467"/>
      <c r="L103" s="445"/>
      <c r="M103" s="417"/>
      <c r="N103" s="445"/>
    </row>
    <row r="104" spans="1:14" s="94" customFormat="1" x14ac:dyDescent="0.25">
      <c r="A104" s="94">
        <v>102</v>
      </c>
      <c r="B104" s="349" t="s">
        <v>90</v>
      </c>
      <c r="C104" s="447" t="s">
        <v>318</v>
      </c>
      <c r="D104" s="374" t="s">
        <v>318</v>
      </c>
      <c r="E104" s="448" t="s">
        <v>318</v>
      </c>
      <c r="F104" s="449" t="s">
        <v>318</v>
      </c>
      <c r="G104" s="349">
        <v>1</v>
      </c>
      <c r="H104" s="449">
        <v>3500</v>
      </c>
      <c r="I104" s="349"/>
      <c r="J104" s="449"/>
      <c r="K104" s="468"/>
      <c r="L104" s="449"/>
      <c r="M104" s="419"/>
      <c r="N104" s="449"/>
    </row>
    <row r="105" spans="1:14" x14ac:dyDescent="0.25">
      <c r="A105" s="2">
        <v>103</v>
      </c>
      <c r="B105" s="351" t="s">
        <v>124</v>
      </c>
      <c r="C105" s="450" t="s">
        <v>318</v>
      </c>
      <c r="D105" s="369" t="s">
        <v>318</v>
      </c>
      <c r="E105" s="451" t="s">
        <v>318</v>
      </c>
      <c r="F105" s="445" t="s">
        <v>318</v>
      </c>
      <c r="G105" s="351">
        <v>3</v>
      </c>
      <c r="H105" s="445">
        <v>14865</v>
      </c>
      <c r="I105" s="351"/>
      <c r="J105" s="445"/>
      <c r="K105" s="467"/>
      <c r="L105" s="445"/>
      <c r="M105" s="417"/>
      <c r="N105" s="445"/>
    </row>
    <row r="106" spans="1:14" s="94" customFormat="1" x14ac:dyDescent="0.25">
      <c r="A106" s="94">
        <v>104</v>
      </c>
      <c r="B106" s="349" t="s">
        <v>111</v>
      </c>
      <c r="C106" s="447">
        <v>191</v>
      </c>
      <c r="D106" s="374">
        <v>186000</v>
      </c>
      <c r="E106" s="448">
        <v>297</v>
      </c>
      <c r="F106" s="449">
        <v>1018517.65</v>
      </c>
      <c r="G106" s="349">
        <v>1</v>
      </c>
      <c r="H106" s="449">
        <v>6317</v>
      </c>
      <c r="I106" s="349"/>
      <c r="J106" s="449"/>
      <c r="K106" s="468"/>
      <c r="L106" s="449"/>
      <c r="M106" s="419"/>
      <c r="N106" s="449"/>
    </row>
    <row r="107" spans="1:14" x14ac:dyDescent="0.25">
      <c r="A107" s="2">
        <v>105</v>
      </c>
      <c r="B107" s="351" t="s">
        <v>107</v>
      </c>
      <c r="C107" s="450">
        <v>176</v>
      </c>
      <c r="D107" s="369">
        <v>29000</v>
      </c>
      <c r="E107" s="451">
        <v>469</v>
      </c>
      <c r="F107" s="445">
        <v>1609439</v>
      </c>
      <c r="G107" s="351">
        <v>9</v>
      </c>
      <c r="H107" s="445">
        <v>33410</v>
      </c>
      <c r="I107" s="351"/>
      <c r="J107" s="445"/>
      <c r="K107" s="467"/>
      <c r="L107" s="445"/>
      <c r="M107" s="417"/>
      <c r="N107" s="445"/>
    </row>
    <row r="108" spans="1:14" s="94" customFormat="1" x14ac:dyDescent="0.25">
      <c r="A108" s="94">
        <v>106</v>
      </c>
      <c r="B108" s="349" t="s">
        <v>129</v>
      </c>
      <c r="C108" s="447" t="s">
        <v>318</v>
      </c>
      <c r="D108" s="374" t="s">
        <v>318</v>
      </c>
      <c r="E108" s="448" t="s">
        <v>318</v>
      </c>
      <c r="F108" s="449" t="s">
        <v>318</v>
      </c>
      <c r="G108" s="349">
        <v>3</v>
      </c>
      <c r="H108" s="449">
        <v>7500</v>
      </c>
      <c r="I108" s="349"/>
      <c r="J108" s="449"/>
      <c r="K108" s="468"/>
      <c r="L108" s="449"/>
      <c r="M108" s="419"/>
      <c r="N108" s="449"/>
    </row>
    <row r="109" spans="1:14" x14ac:dyDescent="0.25">
      <c r="A109" s="2">
        <v>107</v>
      </c>
      <c r="B109" s="351" t="s">
        <v>75</v>
      </c>
      <c r="C109" s="450">
        <v>403</v>
      </c>
      <c r="D109" s="369">
        <v>555000</v>
      </c>
      <c r="E109" s="451">
        <v>2705</v>
      </c>
      <c r="F109" s="445">
        <v>2922127</v>
      </c>
      <c r="G109" s="351">
        <v>8</v>
      </c>
      <c r="H109" s="445">
        <v>40416</v>
      </c>
      <c r="I109" s="351"/>
      <c r="J109" s="445"/>
      <c r="K109" s="467">
        <v>15</v>
      </c>
      <c r="L109" s="445">
        <v>30156</v>
      </c>
      <c r="M109" s="417"/>
      <c r="N109" s="445"/>
    </row>
    <row r="110" spans="1:14" s="94" customFormat="1" x14ac:dyDescent="0.25">
      <c r="A110" s="94">
        <v>108</v>
      </c>
      <c r="B110" s="349" t="s">
        <v>109</v>
      </c>
      <c r="C110" s="447"/>
      <c r="D110" s="374"/>
      <c r="E110" s="448"/>
      <c r="F110" s="449"/>
      <c r="G110" s="349">
        <v>2</v>
      </c>
      <c r="H110" s="449">
        <v>8066</v>
      </c>
      <c r="I110" s="349"/>
      <c r="J110" s="449"/>
      <c r="K110" s="468"/>
      <c r="L110" s="449"/>
      <c r="M110" s="419"/>
      <c r="N110" s="449"/>
    </row>
    <row r="111" spans="1:14" x14ac:dyDescent="0.25">
      <c r="A111" s="2">
        <v>109</v>
      </c>
      <c r="B111" s="351" t="s">
        <v>74</v>
      </c>
      <c r="C111" s="450">
        <v>43</v>
      </c>
      <c r="D111" s="369">
        <v>48000</v>
      </c>
      <c r="E111" s="451">
        <v>49</v>
      </c>
      <c r="F111" s="445">
        <v>165892</v>
      </c>
      <c r="G111" s="351">
        <v>13</v>
      </c>
      <c r="H111" s="445">
        <v>71768</v>
      </c>
      <c r="I111" s="351"/>
      <c r="J111" s="445"/>
      <c r="K111" s="467"/>
      <c r="L111" s="445"/>
      <c r="M111" s="417"/>
      <c r="N111" s="445"/>
    </row>
    <row r="112" spans="1:14" s="94" customFormat="1" x14ac:dyDescent="0.25">
      <c r="A112" s="94">
        <v>110</v>
      </c>
      <c r="B112" s="349" t="s">
        <v>77</v>
      </c>
      <c r="C112" s="447">
        <v>218</v>
      </c>
      <c r="D112" s="374">
        <v>311000</v>
      </c>
      <c r="E112" s="448">
        <v>308</v>
      </c>
      <c r="F112" s="449">
        <v>1106535</v>
      </c>
      <c r="G112" s="349">
        <v>2</v>
      </c>
      <c r="H112" s="449">
        <v>2491</v>
      </c>
      <c r="I112" s="349">
        <v>2</v>
      </c>
      <c r="J112" s="449">
        <v>6000</v>
      </c>
      <c r="K112" s="468">
        <v>10</v>
      </c>
      <c r="L112" s="449">
        <v>33574</v>
      </c>
      <c r="M112" s="419"/>
      <c r="N112" s="449"/>
    </row>
    <row r="113" spans="1:14" x14ac:dyDescent="0.25">
      <c r="A113" s="2">
        <v>111</v>
      </c>
      <c r="B113" s="351" t="s">
        <v>101</v>
      </c>
      <c r="C113" s="450">
        <v>81</v>
      </c>
      <c r="D113" s="369">
        <v>72000</v>
      </c>
      <c r="E113" s="451">
        <v>200</v>
      </c>
      <c r="F113" s="445">
        <v>585169</v>
      </c>
      <c r="G113" s="351">
        <v>20</v>
      </c>
      <c r="H113" s="445">
        <v>104700</v>
      </c>
      <c r="I113" s="351"/>
      <c r="J113" s="445"/>
      <c r="K113" s="467"/>
      <c r="L113" s="445"/>
      <c r="M113" s="417"/>
      <c r="N113" s="445"/>
    </row>
    <row r="114" spans="1:14" s="94" customFormat="1" x14ac:dyDescent="0.25">
      <c r="A114" s="94">
        <v>112</v>
      </c>
      <c r="B114" s="349" t="s">
        <v>113</v>
      </c>
      <c r="C114" s="447">
        <v>108</v>
      </c>
      <c r="D114" s="374">
        <v>60000</v>
      </c>
      <c r="E114" s="448">
        <v>327</v>
      </c>
      <c r="F114" s="449">
        <v>1048800</v>
      </c>
      <c r="G114" s="349">
        <v>4</v>
      </c>
      <c r="H114" s="449">
        <v>20300</v>
      </c>
      <c r="I114" s="349"/>
      <c r="J114" s="449"/>
      <c r="K114" s="468"/>
      <c r="L114" s="449"/>
      <c r="M114" s="419"/>
      <c r="N114" s="449"/>
    </row>
    <row r="115" spans="1:14" x14ac:dyDescent="0.25">
      <c r="A115" s="2">
        <v>113</v>
      </c>
      <c r="B115" s="351" t="s">
        <v>112</v>
      </c>
      <c r="C115" s="450" t="s">
        <v>318</v>
      </c>
      <c r="D115" s="369" t="s">
        <v>318</v>
      </c>
      <c r="E115" s="451" t="s">
        <v>318</v>
      </c>
      <c r="F115" s="445" t="s">
        <v>318</v>
      </c>
      <c r="G115" s="351"/>
      <c r="H115" s="445"/>
      <c r="I115" s="351"/>
      <c r="J115" s="445"/>
      <c r="K115" s="467"/>
      <c r="L115" s="445"/>
      <c r="M115" s="417"/>
      <c r="N115" s="445"/>
    </row>
    <row r="116" spans="1:14" s="94" customFormat="1" x14ac:dyDescent="0.25">
      <c r="A116" s="94">
        <v>114</v>
      </c>
      <c r="B116" s="349" t="s">
        <v>103</v>
      </c>
      <c r="C116" s="447">
        <v>15</v>
      </c>
      <c r="D116" s="374">
        <v>14000</v>
      </c>
      <c r="E116" s="448"/>
      <c r="F116" s="449"/>
      <c r="G116" s="349">
        <v>4</v>
      </c>
      <c r="H116" s="449">
        <v>27700</v>
      </c>
      <c r="I116" s="349"/>
      <c r="J116" s="449"/>
      <c r="K116" s="468"/>
      <c r="L116" s="449"/>
      <c r="M116" s="419"/>
      <c r="N116" s="449"/>
    </row>
    <row r="117" spans="1:14" x14ac:dyDescent="0.25">
      <c r="A117" s="2">
        <v>115</v>
      </c>
      <c r="B117" s="351" t="s">
        <v>117</v>
      </c>
      <c r="C117" s="450">
        <v>290</v>
      </c>
      <c r="D117" s="369">
        <v>293000</v>
      </c>
      <c r="E117" s="451"/>
      <c r="F117" s="445"/>
      <c r="G117" s="351">
        <v>15</v>
      </c>
      <c r="H117" s="445">
        <v>62840</v>
      </c>
      <c r="I117" s="351"/>
      <c r="J117" s="445"/>
      <c r="K117" s="467"/>
      <c r="L117" s="445"/>
      <c r="M117" s="417"/>
      <c r="N117" s="445"/>
    </row>
    <row r="118" spans="1:14" s="94" customFormat="1" x14ac:dyDescent="0.25">
      <c r="A118" s="94">
        <v>116</v>
      </c>
      <c r="B118" s="349" t="s">
        <v>89</v>
      </c>
      <c r="C118" s="447">
        <v>118</v>
      </c>
      <c r="D118" s="374">
        <v>285000</v>
      </c>
      <c r="E118" s="448">
        <v>243</v>
      </c>
      <c r="F118" s="449">
        <v>821365</v>
      </c>
      <c r="G118" s="349">
        <v>43</v>
      </c>
      <c r="H118" s="449">
        <v>300225</v>
      </c>
      <c r="I118" s="349"/>
      <c r="J118" s="449"/>
      <c r="K118" s="468"/>
      <c r="L118" s="449"/>
      <c r="M118" s="419">
        <v>27</v>
      </c>
      <c r="N118" s="449">
        <v>26639</v>
      </c>
    </row>
    <row r="119" spans="1:14" x14ac:dyDescent="0.25">
      <c r="A119" s="2">
        <v>117</v>
      </c>
      <c r="B119" s="351" t="s">
        <v>99</v>
      </c>
      <c r="C119" s="450"/>
      <c r="D119" s="369"/>
      <c r="E119" s="451"/>
      <c r="F119" s="445"/>
      <c r="G119" s="351">
        <v>2</v>
      </c>
      <c r="H119" s="445">
        <v>15000</v>
      </c>
      <c r="I119" s="351"/>
      <c r="J119" s="445"/>
      <c r="K119" s="467"/>
      <c r="L119" s="445"/>
      <c r="M119" s="417"/>
      <c r="N119" s="445"/>
    </row>
    <row r="120" spans="1:14" s="94" customFormat="1" x14ac:dyDescent="0.25">
      <c r="A120" s="94">
        <v>118</v>
      </c>
      <c r="B120" s="349" t="s">
        <v>76</v>
      </c>
      <c r="C120" s="447">
        <v>293</v>
      </c>
      <c r="D120" s="374">
        <v>397000</v>
      </c>
      <c r="E120" s="448">
        <v>309</v>
      </c>
      <c r="F120" s="449">
        <v>1210283.93</v>
      </c>
      <c r="G120" s="349">
        <v>71</v>
      </c>
      <c r="H120" s="449">
        <v>274358</v>
      </c>
      <c r="I120" s="349"/>
      <c r="J120" s="449"/>
      <c r="K120" s="468"/>
      <c r="L120" s="449"/>
      <c r="M120" s="419"/>
      <c r="N120" s="449"/>
    </row>
    <row r="121" spans="1:14" x14ac:dyDescent="0.25">
      <c r="A121" s="2">
        <v>119</v>
      </c>
      <c r="B121" s="351" t="s">
        <v>120</v>
      </c>
      <c r="C121" s="450">
        <v>108</v>
      </c>
      <c r="D121" s="369">
        <v>124000</v>
      </c>
      <c r="E121" s="451">
        <v>195</v>
      </c>
      <c r="F121" s="445">
        <v>550190</v>
      </c>
      <c r="G121" s="351">
        <v>11</v>
      </c>
      <c r="H121" s="445">
        <v>53445</v>
      </c>
      <c r="I121" s="351"/>
      <c r="J121" s="445"/>
      <c r="K121" s="467"/>
      <c r="L121" s="445"/>
      <c r="M121" s="417">
        <v>8</v>
      </c>
      <c r="N121" s="445">
        <v>7327.05</v>
      </c>
    </row>
    <row r="122" spans="1:14" s="94" customFormat="1" x14ac:dyDescent="0.25">
      <c r="A122" s="94">
        <v>120</v>
      </c>
      <c r="B122" s="349" t="s">
        <v>271</v>
      </c>
      <c r="C122" s="447"/>
      <c r="D122" s="374"/>
      <c r="E122" s="448"/>
      <c r="F122" s="449"/>
      <c r="G122" s="349">
        <v>5</v>
      </c>
      <c r="H122" s="449">
        <v>37500</v>
      </c>
      <c r="I122" s="349"/>
      <c r="J122" s="449"/>
      <c r="K122" s="468"/>
      <c r="L122" s="449"/>
      <c r="M122" s="419"/>
      <c r="N122" s="449"/>
    </row>
    <row r="123" spans="1:14" x14ac:dyDescent="0.25">
      <c r="A123" s="2">
        <v>121</v>
      </c>
      <c r="B123" s="351" t="s">
        <v>80</v>
      </c>
      <c r="C123" s="450">
        <v>16</v>
      </c>
      <c r="D123" s="369">
        <v>26000</v>
      </c>
      <c r="E123" s="451"/>
      <c r="F123" s="445"/>
      <c r="G123" s="351">
        <v>11</v>
      </c>
      <c r="H123" s="445">
        <v>75000</v>
      </c>
      <c r="I123" s="351"/>
      <c r="J123" s="445"/>
      <c r="K123" s="467"/>
      <c r="L123" s="445"/>
      <c r="M123" s="417"/>
      <c r="N123" s="445"/>
    </row>
    <row r="124" spans="1:14" s="94" customFormat="1" x14ac:dyDescent="0.25">
      <c r="A124" s="94">
        <v>122</v>
      </c>
      <c r="B124" s="349" t="s">
        <v>110</v>
      </c>
      <c r="C124" s="447">
        <v>22</v>
      </c>
      <c r="D124" s="374">
        <v>46000</v>
      </c>
      <c r="E124" s="448"/>
      <c r="F124" s="449"/>
      <c r="G124" s="349">
        <v>38</v>
      </c>
      <c r="H124" s="449">
        <v>245351</v>
      </c>
      <c r="I124" s="349"/>
      <c r="J124" s="449"/>
      <c r="K124" s="468"/>
      <c r="L124" s="449"/>
      <c r="M124" s="419"/>
      <c r="N124" s="449"/>
    </row>
    <row r="125" spans="1:14" x14ac:dyDescent="0.25">
      <c r="A125" s="2">
        <v>122.5</v>
      </c>
      <c r="B125" s="351" t="s">
        <v>363</v>
      </c>
      <c r="C125" s="450">
        <v>2316</v>
      </c>
      <c r="D125" s="369">
        <v>3199000</v>
      </c>
      <c r="E125" s="451">
        <v>3301</v>
      </c>
      <c r="F125" s="445">
        <v>9659616.9600000009</v>
      </c>
      <c r="G125" s="351"/>
      <c r="H125" s="445"/>
      <c r="I125" s="351"/>
      <c r="J125" s="445"/>
      <c r="K125" s="467"/>
      <c r="L125" s="445"/>
      <c r="M125" s="417"/>
      <c r="N125" s="445"/>
    </row>
    <row r="126" spans="1:14" x14ac:dyDescent="0.25">
      <c r="A126" s="94">
        <v>123</v>
      </c>
      <c r="B126" s="349" t="s">
        <v>125</v>
      </c>
      <c r="C126" s="447" t="s">
        <v>318</v>
      </c>
      <c r="D126" s="374" t="s">
        <v>318</v>
      </c>
      <c r="E126" s="448"/>
      <c r="F126" s="449"/>
      <c r="G126" s="349">
        <v>3</v>
      </c>
      <c r="H126" s="449">
        <v>10634</v>
      </c>
      <c r="I126" s="349"/>
      <c r="J126" s="449"/>
      <c r="K126" s="468"/>
      <c r="L126" s="449"/>
      <c r="M126" s="419"/>
      <c r="N126" s="449"/>
    </row>
    <row r="127" spans="1:14" s="94" customFormat="1" x14ac:dyDescent="0.25">
      <c r="A127" s="2">
        <v>124</v>
      </c>
      <c r="B127" s="351" t="s">
        <v>160</v>
      </c>
      <c r="C127" s="450" t="s">
        <v>318</v>
      </c>
      <c r="D127" s="369" t="s">
        <v>318</v>
      </c>
      <c r="E127" s="451"/>
      <c r="F127" s="445"/>
      <c r="G127" s="351"/>
      <c r="H127" s="445"/>
      <c r="I127" s="351"/>
      <c r="J127" s="445"/>
      <c r="K127" s="467"/>
      <c r="L127" s="445"/>
      <c r="M127" s="417"/>
      <c r="N127" s="445"/>
    </row>
    <row r="128" spans="1:14" x14ac:dyDescent="0.25">
      <c r="A128" s="94">
        <v>125</v>
      </c>
      <c r="B128" s="349" t="s">
        <v>127</v>
      </c>
      <c r="C128" s="447" t="s">
        <v>318</v>
      </c>
      <c r="D128" s="374" t="s">
        <v>318</v>
      </c>
      <c r="E128" s="448"/>
      <c r="F128" s="449"/>
      <c r="G128" s="349"/>
      <c r="H128" s="449"/>
      <c r="I128" s="349"/>
      <c r="J128" s="449"/>
      <c r="K128" s="468"/>
      <c r="L128" s="449"/>
      <c r="M128" s="419"/>
      <c r="N128" s="449"/>
    </row>
    <row r="129" spans="1:14" s="94" customFormat="1" x14ac:dyDescent="0.25">
      <c r="A129" s="2">
        <v>126</v>
      </c>
      <c r="B129" s="351" t="s">
        <v>121</v>
      </c>
      <c r="C129" s="450" t="s">
        <v>318</v>
      </c>
      <c r="D129" s="369" t="s">
        <v>318</v>
      </c>
      <c r="E129" s="451"/>
      <c r="F129" s="445"/>
      <c r="G129" s="351"/>
      <c r="H129" s="445"/>
      <c r="I129" s="351"/>
      <c r="J129" s="445"/>
      <c r="K129" s="467"/>
      <c r="L129" s="445"/>
      <c r="M129" s="417"/>
      <c r="N129" s="445"/>
    </row>
    <row r="130" spans="1:14" x14ac:dyDescent="0.25">
      <c r="A130" s="94">
        <v>127</v>
      </c>
      <c r="B130" s="349" t="s">
        <v>133</v>
      </c>
      <c r="C130" s="447" t="s">
        <v>318</v>
      </c>
      <c r="D130" s="374" t="s">
        <v>318</v>
      </c>
      <c r="E130" s="448"/>
      <c r="F130" s="449"/>
      <c r="G130" s="349">
        <v>1</v>
      </c>
      <c r="H130" s="449">
        <v>6667</v>
      </c>
      <c r="I130" s="349"/>
      <c r="J130" s="449"/>
      <c r="K130" s="468"/>
      <c r="L130" s="449"/>
      <c r="M130" s="419"/>
      <c r="N130" s="449"/>
    </row>
    <row r="131" spans="1:14" s="94" customFormat="1" x14ac:dyDescent="0.25">
      <c r="A131" s="2">
        <v>128</v>
      </c>
      <c r="B131" s="351" t="s">
        <v>79</v>
      </c>
      <c r="C131" s="450" t="s">
        <v>318</v>
      </c>
      <c r="D131" s="369" t="s">
        <v>318</v>
      </c>
      <c r="E131" s="451"/>
      <c r="F131" s="445"/>
      <c r="G131" s="351">
        <v>1</v>
      </c>
      <c r="H131" s="445">
        <v>5000</v>
      </c>
      <c r="I131" s="351"/>
      <c r="J131" s="445"/>
      <c r="K131" s="467"/>
      <c r="L131" s="445"/>
      <c r="M131" s="417"/>
      <c r="N131" s="445"/>
    </row>
    <row r="132" spans="1:14" x14ac:dyDescent="0.25">
      <c r="A132" s="94">
        <v>129</v>
      </c>
      <c r="B132" s="349" t="s">
        <v>78</v>
      </c>
      <c r="C132" s="447" t="s">
        <v>318</v>
      </c>
      <c r="D132" s="374" t="s">
        <v>318</v>
      </c>
      <c r="E132" s="448"/>
      <c r="F132" s="449"/>
      <c r="G132" s="349">
        <v>8</v>
      </c>
      <c r="H132" s="449">
        <v>43377</v>
      </c>
      <c r="I132" s="349">
        <v>5</v>
      </c>
      <c r="J132" s="449">
        <v>18000</v>
      </c>
      <c r="K132" s="468">
        <v>54</v>
      </c>
      <c r="L132" s="449">
        <v>103268</v>
      </c>
      <c r="M132" s="419"/>
      <c r="N132" s="449"/>
    </row>
    <row r="133" spans="1:14" s="94" customFormat="1" x14ac:dyDescent="0.25">
      <c r="A133" s="2">
        <v>130</v>
      </c>
      <c r="B133" s="351" t="s">
        <v>118</v>
      </c>
      <c r="C133" s="450" t="s">
        <v>318</v>
      </c>
      <c r="D133" s="369" t="s">
        <v>318</v>
      </c>
      <c r="E133" s="451"/>
      <c r="F133" s="445"/>
      <c r="G133" s="351"/>
      <c r="H133" s="445"/>
      <c r="I133" s="351"/>
      <c r="J133" s="445"/>
      <c r="K133" s="467"/>
      <c r="L133" s="445"/>
      <c r="M133" s="417"/>
      <c r="N133" s="445"/>
    </row>
    <row r="134" spans="1:14" x14ac:dyDescent="0.25">
      <c r="A134" s="94">
        <v>131</v>
      </c>
      <c r="B134" s="349" t="s">
        <v>115</v>
      </c>
      <c r="C134" s="447" t="s">
        <v>318</v>
      </c>
      <c r="D134" s="374" t="s">
        <v>318</v>
      </c>
      <c r="E134" s="448"/>
      <c r="F134" s="449"/>
      <c r="G134" s="349">
        <v>1</v>
      </c>
      <c r="H134" s="449">
        <v>1684</v>
      </c>
      <c r="I134" s="349"/>
      <c r="J134" s="449"/>
      <c r="K134" s="468"/>
      <c r="L134" s="449"/>
      <c r="M134" s="419"/>
      <c r="N134" s="449"/>
    </row>
    <row r="135" spans="1:14" s="94" customFormat="1" x14ac:dyDescent="0.25">
      <c r="A135" s="2">
        <v>132</v>
      </c>
      <c r="B135" s="351" t="s">
        <v>116</v>
      </c>
      <c r="C135" s="450" t="s">
        <v>318</v>
      </c>
      <c r="D135" s="369" t="s">
        <v>318</v>
      </c>
      <c r="E135" s="451"/>
      <c r="F135" s="445"/>
      <c r="G135" s="351">
        <v>16</v>
      </c>
      <c r="H135" s="445">
        <v>47994</v>
      </c>
      <c r="I135" s="351"/>
      <c r="J135" s="445"/>
      <c r="K135" s="467"/>
      <c r="L135" s="445"/>
      <c r="M135" s="417"/>
      <c r="N135" s="445"/>
    </row>
    <row r="136" spans="1:14" x14ac:dyDescent="0.25">
      <c r="A136" s="94">
        <v>133</v>
      </c>
      <c r="B136" s="349" t="s">
        <v>92</v>
      </c>
      <c r="C136" s="447">
        <v>146</v>
      </c>
      <c r="D136" s="374">
        <v>154000</v>
      </c>
      <c r="E136" s="448">
        <v>231</v>
      </c>
      <c r="F136" s="449">
        <v>831447</v>
      </c>
      <c r="G136" s="349"/>
      <c r="H136" s="449"/>
      <c r="I136" s="349"/>
      <c r="J136" s="449"/>
      <c r="K136" s="468"/>
      <c r="L136" s="449"/>
      <c r="M136" s="419"/>
      <c r="N136" s="449"/>
    </row>
    <row r="137" spans="1:14" s="94" customFormat="1" x14ac:dyDescent="0.25">
      <c r="A137" s="94">
        <v>134</v>
      </c>
      <c r="B137" s="349" t="s">
        <v>91</v>
      </c>
      <c r="C137" s="447" t="s">
        <v>318</v>
      </c>
      <c r="D137" s="374" t="s">
        <v>318</v>
      </c>
      <c r="E137" s="448"/>
      <c r="F137" s="449"/>
      <c r="G137" s="349">
        <v>8</v>
      </c>
      <c r="H137" s="449">
        <v>37706</v>
      </c>
      <c r="I137" s="349"/>
      <c r="J137" s="449"/>
      <c r="K137" s="468"/>
      <c r="L137" s="449"/>
      <c r="M137" s="419"/>
      <c r="N137" s="449"/>
    </row>
    <row r="138" spans="1:14" s="15" customFormat="1" x14ac:dyDescent="0.25">
      <c r="A138" s="2">
        <v>135</v>
      </c>
      <c r="B138" s="351" t="s">
        <v>85</v>
      </c>
      <c r="C138" s="450">
        <v>95</v>
      </c>
      <c r="D138" s="369">
        <v>143000</v>
      </c>
      <c r="E138" s="451">
        <v>96</v>
      </c>
      <c r="F138" s="445">
        <v>326473</v>
      </c>
      <c r="G138" s="351">
        <v>46</v>
      </c>
      <c r="H138" s="445">
        <v>283451</v>
      </c>
      <c r="I138" s="351">
        <v>1</v>
      </c>
      <c r="J138" s="445">
        <v>4000</v>
      </c>
      <c r="K138" s="467"/>
      <c r="L138" s="445"/>
      <c r="M138" s="417"/>
      <c r="N138" s="445"/>
    </row>
    <row r="139" spans="1:14" s="94" customFormat="1" x14ac:dyDescent="0.25">
      <c r="A139" s="94">
        <v>136</v>
      </c>
      <c r="B139" s="349" t="s">
        <v>86</v>
      </c>
      <c r="C139" s="447">
        <v>35</v>
      </c>
      <c r="D139" s="374">
        <v>47000</v>
      </c>
      <c r="E139" s="448"/>
      <c r="F139" s="449"/>
      <c r="G139" s="349">
        <v>14</v>
      </c>
      <c r="H139" s="449">
        <v>99500</v>
      </c>
      <c r="I139" s="349"/>
      <c r="J139" s="449"/>
      <c r="K139" s="468"/>
      <c r="L139" s="449"/>
      <c r="M139" s="419"/>
      <c r="N139" s="449"/>
    </row>
    <row r="140" spans="1:14" x14ac:dyDescent="0.25">
      <c r="A140" s="2">
        <v>137</v>
      </c>
      <c r="B140" s="351" t="s">
        <v>100</v>
      </c>
      <c r="C140" s="450"/>
      <c r="D140" s="369"/>
      <c r="E140" s="451"/>
      <c r="F140" s="445"/>
      <c r="G140" s="351">
        <v>6</v>
      </c>
      <c r="H140" s="445">
        <v>46666</v>
      </c>
      <c r="I140" s="351"/>
      <c r="J140" s="445"/>
      <c r="K140" s="467"/>
      <c r="L140" s="445"/>
      <c r="M140" s="417"/>
      <c r="N140" s="445"/>
    </row>
    <row r="141" spans="1:14" s="94" customFormat="1" x14ac:dyDescent="0.25">
      <c r="A141" s="94">
        <v>138</v>
      </c>
      <c r="B141" s="349" t="s">
        <v>122</v>
      </c>
      <c r="C141" s="447"/>
      <c r="D141" s="374"/>
      <c r="E141" s="448"/>
      <c r="F141" s="449"/>
      <c r="G141" s="349">
        <v>1</v>
      </c>
      <c r="H141" s="449">
        <v>7500</v>
      </c>
      <c r="I141" s="349"/>
      <c r="J141" s="449"/>
      <c r="K141" s="468"/>
      <c r="L141" s="449"/>
      <c r="M141" s="419"/>
      <c r="N141" s="449"/>
    </row>
    <row r="142" spans="1:14" x14ac:dyDescent="0.25">
      <c r="A142" s="2">
        <v>139</v>
      </c>
      <c r="B142" s="351" t="s">
        <v>161</v>
      </c>
      <c r="C142" s="450">
        <v>1010</v>
      </c>
      <c r="D142" s="369">
        <v>855000</v>
      </c>
      <c r="E142" s="451">
        <v>2755</v>
      </c>
      <c r="F142" s="445">
        <v>4268589</v>
      </c>
      <c r="G142" s="351">
        <v>4</v>
      </c>
      <c r="H142" s="445">
        <v>22500</v>
      </c>
      <c r="I142" s="351"/>
      <c r="J142" s="445"/>
      <c r="K142" s="467">
        <v>22</v>
      </c>
      <c r="L142" s="445">
        <v>48556</v>
      </c>
      <c r="M142" s="417"/>
      <c r="N142" s="445"/>
    </row>
    <row r="143" spans="1:14" s="94" customFormat="1" x14ac:dyDescent="0.25">
      <c r="A143" s="94">
        <v>140</v>
      </c>
      <c r="B143" s="349" t="s">
        <v>162</v>
      </c>
      <c r="C143" s="447" t="s">
        <v>318</v>
      </c>
      <c r="D143" s="374" t="s">
        <v>318</v>
      </c>
      <c r="E143" s="448" t="s">
        <v>318</v>
      </c>
      <c r="F143" s="449" t="s">
        <v>318</v>
      </c>
      <c r="G143" s="349">
        <v>4</v>
      </c>
      <c r="H143" s="449">
        <v>14468</v>
      </c>
      <c r="I143" s="349"/>
      <c r="J143" s="449"/>
      <c r="K143" s="468"/>
      <c r="L143" s="449"/>
      <c r="M143" s="419"/>
      <c r="N143" s="449"/>
    </row>
    <row r="144" spans="1:14" x14ac:dyDescent="0.25">
      <c r="A144" s="2">
        <v>141</v>
      </c>
      <c r="B144" s="351" t="s">
        <v>163</v>
      </c>
      <c r="C144" s="450" t="s">
        <v>318</v>
      </c>
      <c r="D144" s="369" t="s">
        <v>318</v>
      </c>
      <c r="E144" s="451" t="s">
        <v>318</v>
      </c>
      <c r="F144" s="445" t="s">
        <v>318</v>
      </c>
      <c r="G144" s="351"/>
      <c r="H144" s="445"/>
      <c r="I144" s="351"/>
      <c r="J144" s="445"/>
      <c r="K144" s="467"/>
      <c r="L144" s="445"/>
      <c r="M144" s="417"/>
      <c r="N144" s="445"/>
    </row>
    <row r="145" spans="1:14" s="94" customFormat="1" x14ac:dyDescent="0.25">
      <c r="A145" s="94">
        <v>142</v>
      </c>
      <c r="B145" s="349" t="s">
        <v>164</v>
      </c>
      <c r="C145" s="447" t="s">
        <v>318</v>
      </c>
      <c r="D145" s="374" t="s">
        <v>318</v>
      </c>
      <c r="E145" s="448" t="s">
        <v>318</v>
      </c>
      <c r="F145" s="449" t="s">
        <v>318</v>
      </c>
      <c r="G145" s="349"/>
      <c r="H145" s="449"/>
      <c r="I145" s="349"/>
      <c r="J145" s="449"/>
      <c r="K145" s="468"/>
      <c r="L145" s="449"/>
      <c r="M145" s="419"/>
      <c r="N145" s="449"/>
    </row>
    <row r="146" spans="1:14" x14ac:dyDescent="0.25">
      <c r="A146" s="2">
        <v>143</v>
      </c>
      <c r="B146" s="351" t="s">
        <v>119</v>
      </c>
      <c r="C146" s="450">
        <v>87</v>
      </c>
      <c r="D146" s="369">
        <v>104000</v>
      </c>
      <c r="E146" s="451">
        <v>92</v>
      </c>
      <c r="F146" s="445">
        <v>329169.5</v>
      </c>
      <c r="G146" s="351">
        <v>16</v>
      </c>
      <c r="H146" s="445">
        <v>71216</v>
      </c>
      <c r="I146" s="351"/>
      <c r="J146" s="445"/>
      <c r="K146" s="467"/>
      <c r="L146" s="445"/>
      <c r="M146" s="417"/>
      <c r="N146" s="445"/>
    </row>
    <row r="147" spans="1:14" s="94" customFormat="1" x14ac:dyDescent="0.25">
      <c r="A147" s="94">
        <v>144</v>
      </c>
      <c r="B147" s="349" t="s">
        <v>131</v>
      </c>
      <c r="C147" s="447">
        <v>54</v>
      </c>
      <c r="D147" s="374">
        <v>73000</v>
      </c>
      <c r="E147" s="448">
        <v>50</v>
      </c>
      <c r="F147" s="449">
        <v>200953</v>
      </c>
      <c r="G147" s="349">
        <v>9</v>
      </c>
      <c r="H147" s="449">
        <v>47788</v>
      </c>
      <c r="I147" s="349"/>
      <c r="J147" s="449"/>
      <c r="K147" s="468"/>
      <c r="L147" s="449"/>
      <c r="M147" s="419"/>
      <c r="N147" s="449"/>
    </row>
    <row r="148" spans="1:14" x14ac:dyDescent="0.25">
      <c r="A148" s="2">
        <v>145</v>
      </c>
      <c r="B148" s="351" t="s">
        <v>114</v>
      </c>
      <c r="C148" s="450"/>
      <c r="D148" s="369"/>
      <c r="E148" s="451"/>
      <c r="F148" s="445"/>
      <c r="G148" s="351">
        <v>6</v>
      </c>
      <c r="H148" s="445">
        <v>34071</v>
      </c>
      <c r="I148" s="351"/>
      <c r="J148" s="445"/>
      <c r="K148" s="467"/>
      <c r="L148" s="445"/>
      <c r="M148" s="417"/>
      <c r="N148" s="445"/>
    </row>
    <row r="149" spans="1:14" s="94" customFormat="1" x14ac:dyDescent="0.25">
      <c r="A149" s="94">
        <v>146</v>
      </c>
      <c r="B149" s="349" t="s">
        <v>130</v>
      </c>
      <c r="C149" s="447">
        <v>25</v>
      </c>
      <c r="D149" s="374">
        <v>40000</v>
      </c>
      <c r="E149" s="448"/>
      <c r="F149" s="449"/>
      <c r="G149" s="349">
        <v>31</v>
      </c>
      <c r="H149" s="449">
        <v>171199</v>
      </c>
      <c r="I149" s="349"/>
      <c r="J149" s="449"/>
      <c r="K149" s="468"/>
      <c r="L149" s="449"/>
      <c r="M149" s="419"/>
      <c r="N149" s="449"/>
    </row>
    <row r="150" spans="1:14" x14ac:dyDescent="0.25">
      <c r="A150" s="2">
        <v>147</v>
      </c>
      <c r="B150" s="351" t="s">
        <v>132</v>
      </c>
      <c r="C150" s="450">
        <v>3536</v>
      </c>
      <c r="D150" s="369">
        <v>3494000</v>
      </c>
      <c r="E150" s="451">
        <v>5889</v>
      </c>
      <c r="F150" s="445">
        <v>33064468</v>
      </c>
      <c r="G150" s="351">
        <v>116</v>
      </c>
      <c r="H150" s="445">
        <v>434127</v>
      </c>
      <c r="I150" s="351">
        <v>12</v>
      </c>
      <c r="J150" s="445">
        <v>32595</v>
      </c>
      <c r="K150" s="467">
        <v>125</v>
      </c>
      <c r="L150" s="445">
        <v>240486</v>
      </c>
      <c r="M150" s="417">
        <v>69</v>
      </c>
      <c r="N150" s="445">
        <v>181652.92</v>
      </c>
    </row>
    <row r="151" spans="1:14" s="94" customFormat="1" x14ac:dyDescent="0.25">
      <c r="A151" s="94">
        <v>148</v>
      </c>
      <c r="B151" s="349" t="s">
        <v>84</v>
      </c>
      <c r="C151" s="447">
        <v>497</v>
      </c>
      <c r="D151" s="374">
        <v>607000</v>
      </c>
      <c r="E151" s="448">
        <v>8744</v>
      </c>
      <c r="F151" s="449">
        <v>29834423</v>
      </c>
      <c r="G151" s="349">
        <v>25</v>
      </c>
      <c r="H151" s="449">
        <v>125323</v>
      </c>
      <c r="I151" s="349"/>
      <c r="J151" s="449"/>
      <c r="K151" s="468"/>
      <c r="L151" s="449"/>
      <c r="M151" s="419"/>
      <c r="N151" s="449"/>
    </row>
    <row r="152" spans="1:14" x14ac:dyDescent="0.25">
      <c r="A152" s="2">
        <v>149</v>
      </c>
      <c r="B152" s="351" t="s">
        <v>87</v>
      </c>
      <c r="C152" s="450" t="s">
        <v>318</v>
      </c>
      <c r="D152" s="369" t="s">
        <v>318</v>
      </c>
      <c r="E152" s="451"/>
      <c r="F152" s="445"/>
      <c r="G152" s="351"/>
      <c r="H152" s="445"/>
      <c r="I152" s="351"/>
      <c r="J152" s="445"/>
      <c r="K152" s="467"/>
      <c r="L152" s="445"/>
      <c r="M152" s="417"/>
      <c r="N152" s="445"/>
    </row>
    <row r="153" spans="1:14" s="94" customFormat="1" x14ac:dyDescent="0.25">
      <c r="A153" s="94">
        <v>150</v>
      </c>
      <c r="B153" s="349" t="s">
        <v>126</v>
      </c>
      <c r="C153" s="447" t="s">
        <v>318</v>
      </c>
      <c r="D153" s="374" t="s">
        <v>318</v>
      </c>
      <c r="E153" s="448"/>
      <c r="F153" s="449"/>
      <c r="G153" s="349"/>
      <c r="H153" s="449"/>
      <c r="I153" s="349"/>
      <c r="J153" s="449"/>
      <c r="K153" s="468"/>
      <c r="L153" s="449"/>
      <c r="M153" s="419"/>
      <c r="N153" s="449"/>
    </row>
    <row r="154" spans="1:14" x14ac:dyDescent="0.25">
      <c r="A154" s="2">
        <v>151</v>
      </c>
      <c r="B154" s="351" t="s">
        <v>104</v>
      </c>
      <c r="C154" s="450" t="s">
        <v>318</v>
      </c>
      <c r="D154" s="369" t="s">
        <v>318</v>
      </c>
      <c r="E154" s="451"/>
      <c r="F154" s="445"/>
      <c r="G154" s="351"/>
      <c r="H154" s="445"/>
      <c r="I154" s="351"/>
      <c r="J154" s="445"/>
      <c r="K154" s="467"/>
      <c r="L154" s="445"/>
      <c r="M154" s="417"/>
      <c r="N154" s="445"/>
    </row>
    <row r="155" spans="1:14" s="94" customFormat="1" x14ac:dyDescent="0.25">
      <c r="A155" s="94">
        <v>152</v>
      </c>
      <c r="B155" s="349" t="s">
        <v>105</v>
      </c>
      <c r="C155" s="447" t="s">
        <v>318</v>
      </c>
      <c r="D155" s="374" t="s">
        <v>318</v>
      </c>
      <c r="E155" s="448"/>
      <c r="F155" s="449"/>
      <c r="G155" s="349"/>
      <c r="H155" s="449"/>
      <c r="I155" s="349"/>
      <c r="J155" s="449"/>
      <c r="K155" s="468"/>
      <c r="L155" s="449"/>
      <c r="M155" s="419"/>
      <c r="N155" s="449"/>
    </row>
    <row r="156" spans="1:14" x14ac:dyDescent="0.25">
      <c r="A156" s="2">
        <v>153</v>
      </c>
      <c r="B156" s="351" t="s">
        <v>83</v>
      </c>
      <c r="C156" s="450" t="s">
        <v>318</v>
      </c>
      <c r="D156" s="369" t="s">
        <v>318</v>
      </c>
      <c r="E156" s="451"/>
      <c r="F156" s="445"/>
      <c r="G156" s="351"/>
      <c r="H156" s="445"/>
      <c r="I156" s="351"/>
      <c r="J156" s="445"/>
      <c r="K156" s="467"/>
      <c r="L156" s="445"/>
      <c r="M156" s="417"/>
      <c r="N156" s="445"/>
    </row>
    <row r="157" spans="1:14" s="94" customFormat="1" x14ac:dyDescent="0.25">
      <c r="A157" s="94">
        <v>154</v>
      </c>
      <c r="B157" s="349" t="s">
        <v>128</v>
      </c>
      <c r="C157" s="447">
        <v>46</v>
      </c>
      <c r="D157" s="374">
        <v>45000</v>
      </c>
      <c r="E157" s="448">
        <v>43</v>
      </c>
      <c r="F157" s="449">
        <v>151057.79999999999</v>
      </c>
      <c r="G157" s="349"/>
      <c r="H157" s="449"/>
      <c r="I157" s="349"/>
      <c r="J157" s="449"/>
      <c r="K157" s="468"/>
      <c r="L157" s="449"/>
      <c r="M157" s="419"/>
      <c r="N157" s="449"/>
    </row>
    <row r="158" spans="1:14" x14ac:dyDescent="0.25">
      <c r="A158" s="2">
        <v>155</v>
      </c>
      <c r="B158" s="351" t="s">
        <v>95</v>
      </c>
      <c r="C158" s="450">
        <v>266</v>
      </c>
      <c r="D158" s="369">
        <v>189000</v>
      </c>
      <c r="E158" s="451">
        <v>349</v>
      </c>
      <c r="F158" s="445">
        <v>1008242</v>
      </c>
      <c r="G158" s="351"/>
      <c r="H158" s="445"/>
      <c r="I158" s="351">
        <v>1</v>
      </c>
      <c r="J158" s="445">
        <v>2000</v>
      </c>
      <c r="K158" s="467"/>
      <c r="L158" s="445"/>
      <c r="M158" s="417">
        <v>42</v>
      </c>
      <c r="N158" s="445">
        <v>21593.75</v>
      </c>
    </row>
    <row r="159" spans="1:14" s="94" customFormat="1" x14ac:dyDescent="0.25">
      <c r="A159" s="94">
        <v>156</v>
      </c>
      <c r="B159" s="349" t="s">
        <v>123</v>
      </c>
      <c r="C159" s="447"/>
      <c r="D159" s="374"/>
      <c r="E159" s="448"/>
      <c r="F159" s="449"/>
      <c r="G159" s="349">
        <v>8</v>
      </c>
      <c r="H159" s="449">
        <v>49450</v>
      </c>
      <c r="I159" s="349"/>
      <c r="J159" s="449"/>
      <c r="K159" s="468"/>
      <c r="L159" s="449"/>
      <c r="M159" s="419"/>
      <c r="N159" s="449"/>
    </row>
    <row r="160" spans="1:14" x14ac:dyDescent="0.25">
      <c r="A160" s="2">
        <v>157</v>
      </c>
      <c r="B160" s="351" t="s">
        <v>106</v>
      </c>
      <c r="C160" s="450">
        <v>51</v>
      </c>
      <c r="D160" s="369">
        <v>31000</v>
      </c>
      <c r="E160" s="451"/>
      <c r="F160" s="445"/>
      <c r="G160" s="351">
        <v>74</v>
      </c>
      <c r="H160" s="445">
        <v>335176</v>
      </c>
      <c r="I160" s="351"/>
      <c r="J160" s="445"/>
      <c r="K160" s="467"/>
      <c r="L160" s="445"/>
      <c r="M160" s="417"/>
      <c r="N160" s="445"/>
    </row>
    <row r="161" spans="1:17" s="94" customFormat="1" x14ac:dyDescent="0.25">
      <c r="A161" s="94">
        <v>158</v>
      </c>
      <c r="B161" s="349" t="s">
        <v>73</v>
      </c>
      <c r="C161" s="447"/>
      <c r="D161" s="374"/>
      <c r="E161" s="448"/>
      <c r="F161" s="449"/>
      <c r="G161" s="349">
        <v>106</v>
      </c>
      <c r="H161" s="449">
        <v>736240</v>
      </c>
      <c r="I161" s="349"/>
      <c r="J161" s="449"/>
      <c r="K161" s="468"/>
      <c r="L161" s="449"/>
      <c r="M161" s="419"/>
      <c r="N161" s="449"/>
    </row>
    <row r="162" spans="1:17" x14ac:dyDescent="0.25">
      <c r="A162" s="2">
        <v>159</v>
      </c>
      <c r="B162" s="351" t="s">
        <v>136</v>
      </c>
      <c r="C162" s="450">
        <v>226</v>
      </c>
      <c r="D162" s="369">
        <v>340000</v>
      </c>
      <c r="E162" s="451">
        <v>178</v>
      </c>
      <c r="F162" s="445">
        <v>692503</v>
      </c>
      <c r="G162" s="351"/>
      <c r="H162" s="445"/>
      <c r="I162" s="351">
        <v>2</v>
      </c>
      <c r="J162" s="445">
        <v>6000</v>
      </c>
      <c r="K162" s="467">
        <v>19</v>
      </c>
      <c r="L162" s="445">
        <v>43415</v>
      </c>
      <c r="M162" s="417"/>
      <c r="N162" s="445"/>
    </row>
    <row r="163" spans="1:17" ht="6.75" customHeight="1" x14ac:dyDescent="0.25">
      <c r="A163" s="2">
        <v>161</v>
      </c>
      <c r="E163" s="26"/>
      <c r="F163" s="27"/>
      <c r="H163" s="11"/>
      <c r="J163" s="11"/>
      <c r="L163" s="11"/>
      <c r="M163" s="16"/>
    </row>
    <row r="164" spans="1:17" s="94" customFormat="1" hidden="1" x14ac:dyDescent="0.25">
      <c r="A164" s="94">
        <v>162</v>
      </c>
      <c r="B164" s="94" t="s">
        <v>149</v>
      </c>
      <c r="C164" s="124"/>
      <c r="D164" s="103"/>
      <c r="E164" s="104"/>
      <c r="F164" s="105"/>
      <c r="H164" s="106"/>
      <c r="J164" s="106"/>
      <c r="K164" s="471"/>
      <c r="L164" s="106"/>
      <c r="M164" s="95"/>
      <c r="N164" s="106"/>
    </row>
    <row r="165" spans="1:17" hidden="1" x14ac:dyDescent="0.25">
      <c r="A165" s="2">
        <v>163</v>
      </c>
      <c r="B165" s="2" t="s">
        <v>140</v>
      </c>
      <c r="E165" s="26"/>
      <c r="F165" s="27"/>
      <c r="G165" s="2">
        <v>0</v>
      </c>
      <c r="H165" s="11">
        <v>0</v>
      </c>
      <c r="J165" s="11"/>
      <c r="L165" s="11"/>
      <c r="M165" s="16"/>
    </row>
    <row r="166" spans="1:17" s="94" customFormat="1" hidden="1" x14ac:dyDescent="0.25">
      <c r="A166" s="94">
        <v>164</v>
      </c>
      <c r="B166" s="94" t="s">
        <v>98</v>
      </c>
      <c r="C166" s="124"/>
      <c r="D166" s="103"/>
      <c r="E166" s="104"/>
      <c r="F166" s="105"/>
      <c r="G166" s="94">
        <v>2</v>
      </c>
      <c r="H166" s="106">
        <v>17500</v>
      </c>
      <c r="J166" s="106"/>
      <c r="K166" s="471"/>
      <c r="L166" s="106"/>
      <c r="M166" s="95"/>
      <c r="N166" s="106"/>
    </row>
    <row r="167" spans="1:17" hidden="1" x14ac:dyDescent="0.25">
      <c r="A167" s="2">
        <v>165</v>
      </c>
      <c r="B167" s="2" t="s">
        <v>141</v>
      </c>
      <c r="E167" s="26"/>
      <c r="F167" s="27"/>
      <c r="H167" s="11"/>
      <c r="J167" s="11"/>
      <c r="L167" s="11"/>
      <c r="M167" s="16"/>
    </row>
    <row r="168" spans="1:17" s="94" customFormat="1" hidden="1" x14ac:dyDescent="0.25">
      <c r="A168" s="94">
        <v>166</v>
      </c>
      <c r="B168" s="94" t="s">
        <v>143</v>
      </c>
      <c r="C168" s="124">
        <v>31</v>
      </c>
      <c r="D168" s="103">
        <v>49000</v>
      </c>
      <c r="E168" s="104">
        <v>52</v>
      </c>
      <c r="F168" s="105">
        <v>143114</v>
      </c>
      <c r="G168" s="94">
        <v>4</v>
      </c>
      <c r="H168" s="106">
        <v>18434</v>
      </c>
      <c r="I168" s="94">
        <v>1</v>
      </c>
      <c r="J168" s="106">
        <v>3000</v>
      </c>
      <c r="K168" s="471"/>
      <c r="L168" s="106"/>
      <c r="M168" s="95"/>
      <c r="N168" s="106"/>
    </row>
    <row r="169" spans="1:17" hidden="1" x14ac:dyDescent="0.25">
      <c r="A169" s="2">
        <v>167</v>
      </c>
      <c r="B169" s="2" t="s">
        <v>144</v>
      </c>
      <c r="E169" s="26"/>
      <c r="F169" s="27"/>
      <c r="G169" s="2">
        <v>2</v>
      </c>
      <c r="H169" s="11">
        <v>9500</v>
      </c>
      <c r="J169" s="11"/>
      <c r="L169" s="11"/>
      <c r="M169" s="16"/>
    </row>
    <row r="170" spans="1:17" s="94" customFormat="1" hidden="1" x14ac:dyDescent="0.25">
      <c r="A170" s="94">
        <v>168</v>
      </c>
      <c r="B170" s="94" t="s">
        <v>142</v>
      </c>
      <c r="C170" s="124"/>
      <c r="D170" s="103"/>
      <c r="E170" s="104"/>
      <c r="F170" s="105"/>
      <c r="G170" s="94">
        <v>1</v>
      </c>
      <c r="H170" s="106">
        <v>8075</v>
      </c>
      <c r="I170" s="94">
        <v>1</v>
      </c>
      <c r="J170" s="106">
        <v>6000</v>
      </c>
      <c r="K170" s="471"/>
      <c r="L170" s="106"/>
      <c r="M170" s="95"/>
      <c r="N170" s="106"/>
    </row>
    <row r="171" spans="1:17" hidden="1" x14ac:dyDescent="0.25">
      <c r="A171" s="2">
        <v>170</v>
      </c>
      <c r="E171" s="26"/>
      <c r="F171" s="27"/>
      <c r="H171" s="11"/>
      <c r="J171" s="11"/>
      <c r="L171" s="11"/>
      <c r="M171" s="16"/>
      <c r="P171" s="2"/>
      <c r="Q171" s="2"/>
    </row>
    <row r="172" spans="1:17" s="94" customFormat="1" x14ac:dyDescent="0.25">
      <c r="A172" s="2">
        <v>172</v>
      </c>
      <c r="B172" s="38" t="s">
        <v>266</v>
      </c>
      <c r="C172" s="120"/>
      <c r="D172" s="25"/>
      <c r="E172" s="26"/>
      <c r="F172" s="27"/>
      <c r="G172" s="29"/>
      <c r="H172" s="21"/>
      <c r="I172" s="29"/>
      <c r="J172" s="21"/>
      <c r="K172" s="472"/>
      <c r="L172" s="21"/>
      <c r="M172" s="29"/>
      <c r="N172" s="21"/>
    </row>
    <row r="173" spans="1:17" s="15" customFormat="1" x14ac:dyDescent="0.25">
      <c r="A173" s="2">
        <v>173</v>
      </c>
      <c r="B173" s="38" t="s">
        <v>365</v>
      </c>
      <c r="C173" s="120"/>
      <c r="D173" s="25"/>
      <c r="E173" s="26"/>
      <c r="F173" s="27"/>
      <c r="G173" s="2"/>
      <c r="H173" s="2"/>
      <c r="I173" s="2"/>
      <c r="J173" s="2"/>
      <c r="K173" s="464"/>
      <c r="L173" s="2"/>
      <c r="M173" s="11"/>
      <c r="N173" s="11"/>
    </row>
    <row r="174" spans="1:17" s="15" customFormat="1" ht="6.75" customHeight="1" x14ac:dyDescent="0.25">
      <c r="A174" s="2">
        <v>173.5</v>
      </c>
      <c r="B174" s="38"/>
      <c r="C174" s="120"/>
      <c r="D174" s="25"/>
      <c r="E174" s="26"/>
      <c r="F174" s="27"/>
      <c r="G174" s="2"/>
      <c r="H174" s="2"/>
      <c r="I174" s="2"/>
      <c r="J174" s="2"/>
      <c r="K174" s="464"/>
      <c r="L174" s="2"/>
      <c r="M174" s="11"/>
      <c r="N174" s="11"/>
    </row>
    <row r="175" spans="1:17" x14ac:dyDescent="0.25">
      <c r="A175" s="2">
        <v>174</v>
      </c>
      <c r="B175" s="37" t="s">
        <v>146</v>
      </c>
      <c r="E175" s="26"/>
      <c r="F175" s="27"/>
    </row>
    <row r="176" spans="1:17" hidden="1" x14ac:dyDescent="0.25">
      <c r="A176" s="2">
        <v>175</v>
      </c>
      <c r="B176" s="38" t="s">
        <v>266</v>
      </c>
      <c r="E176" s="26"/>
      <c r="F176" s="27"/>
    </row>
    <row r="177" spans="1:14" hidden="1" x14ac:dyDescent="0.25">
      <c r="A177" s="2">
        <v>176</v>
      </c>
      <c r="B177" s="38" t="s">
        <v>275</v>
      </c>
      <c r="E177" s="35">
        <v>8224</v>
      </c>
      <c r="F177" s="36">
        <v>18477372.719999999</v>
      </c>
      <c r="I177" s="2">
        <v>1</v>
      </c>
      <c r="J177" s="11">
        <v>2667</v>
      </c>
      <c r="L177" s="11"/>
      <c r="M177" s="16"/>
    </row>
    <row r="178" spans="1:14" hidden="1" x14ac:dyDescent="0.25">
      <c r="A178" s="2">
        <v>177</v>
      </c>
      <c r="B178" s="38" t="s">
        <v>269</v>
      </c>
      <c r="C178" s="120">
        <v>3</v>
      </c>
      <c r="D178" s="25">
        <v>2000</v>
      </c>
      <c r="E178" s="26"/>
      <c r="F178" s="27"/>
      <c r="G178" s="2">
        <v>3</v>
      </c>
      <c r="H178" s="11">
        <v>9213</v>
      </c>
      <c r="J178" s="11"/>
      <c r="L178" s="11"/>
      <c r="M178" s="16"/>
    </row>
    <row r="179" spans="1:14" hidden="1" x14ac:dyDescent="0.25">
      <c r="A179" s="2">
        <v>178</v>
      </c>
      <c r="B179" s="38" t="s">
        <v>267</v>
      </c>
      <c r="C179" s="120">
        <v>88</v>
      </c>
      <c r="D179" s="25">
        <v>312000</v>
      </c>
      <c r="E179" s="35">
        <v>85</v>
      </c>
      <c r="F179" s="36">
        <v>325568</v>
      </c>
      <c r="G179" s="2">
        <v>9</v>
      </c>
      <c r="H179" s="11">
        <v>52800</v>
      </c>
      <c r="I179" s="2">
        <v>1</v>
      </c>
      <c r="J179" s="11">
        <v>4000</v>
      </c>
      <c r="L179" s="11"/>
      <c r="M179" s="16">
        <v>15</v>
      </c>
      <c r="N179" s="11">
        <v>14417.65</v>
      </c>
    </row>
    <row r="180" spans="1:14" hidden="1" x14ac:dyDescent="0.25">
      <c r="A180" s="2">
        <v>179</v>
      </c>
      <c r="B180" s="38" t="s">
        <v>276</v>
      </c>
      <c r="E180" s="35">
        <v>39</v>
      </c>
      <c r="F180" s="36">
        <v>125062.66</v>
      </c>
      <c r="I180" s="2">
        <v>1</v>
      </c>
      <c r="J180" s="11">
        <v>4000</v>
      </c>
      <c r="L180" s="11"/>
      <c r="M180" s="16"/>
    </row>
    <row r="181" spans="1:14" hidden="1" x14ac:dyDescent="0.25">
      <c r="A181" s="2">
        <v>180</v>
      </c>
      <c r="B181" s="38" t="s">
        <v>270</v>
      </c>
      <c r="C181" s="123"/>
      <c r="D181" s="19"/>
      <c r="E181" s="33"/>
      <c r="F181" s="34"/>
      <c r="G181" s="2">
        <v>1</v>
      </c>
      <c r="H181" s="11">
        <v>1875</v>
      </c>
      <c r="J181" s="11"/>
      <c r="L181" s="11"/>
      <c r="M181" s="16"/>
    </row>
    <row r="182" spans="1:14" hidden="1" x14ac:dyDescent="0.25">
      <c r="A182" s="2">
        <v>181</v>
      </c>
      <c r="B182" s="38" t="s">
        <v>268</v>
      </c>
      <c r="E182" s="26"/>
      <c r="F182" s="27"/>
      <c r="G182" s="2">
        <v>8</v>
      </c>
      <c r="H182" s="11">
        <v>36968</v>
      </c>
      <c r="I182" s="2">
        <v>3</v>
      </c>
      <c r="J182" s="11">
        <v>12000</v>
      </c>
      <c r="L182" s="11"/>
      <c r="M182" s="16"/>
    </row>
    <row r="183" spans="1:14" hidden="1" x14ac:dyDescent="0.25">
      <c r="A183" s="2">
        <v>182</v>
      </c>
      <c r="B183" s="38" t="s">
        <v>272</v>
      </c>
      <c r="C183" s="120">
        <v>1</v>
      </c>
      <c r="D183" s="25">
        <v>1000</v>
      </c>
      <c r="E183" s="26"/>
      <c r="F183" s="27"/>
      <c r="G183" s="2">
        <v>3</v>
      </c>
      <c r="H183" s="11">
        <v>9400</v>
      </c>
      <c r="J183" s="11"/>
      <c r="L183" s="11"/>
      <c r="M183" s="16"/>
    </row>
    <row r="184" spans="1:14" hidden="1" x14ac:dyDescent="0.25">
      <c r="A184" s="2">
        <v>183</v>
      </c>
      <c r="B184" s="38" t="s">
        <v>277</v>
      </c>
      <c r="E184" s="35">
        <v>6080</v>
      </c>
      <c r="F184" s="36">
        <v>18242462</v>
      </c>
      <c r="I184" s="2">
        <v>1</v>
      </c>
      <c r="J184" s="11">
        <v>6000</v>
      </c>
      <c r="L184" s="11"/>
      <c r="M184" s="16"/>
    </row>
    <row r="185" spans="1:14" hidden="1" x14ac:dyDescent="0.25">
      <c r="B185" s="463"/>
      <c r="E185" s="26"/>
      <c r="F185" s="27"/>
    </row>
    <row r="186" spans="1:14" s="15" customFormat="1" hidden="1" x14ac:dyDescent="0.25">
      <c r="A186" s="2"/>
      <c r="B186" s="463"/>
      <c r="C186" s="120"/>
      <c r="D186" s="25"/>
      <c r="E186" s="26"/>
      <c r="F186" s="27"/>
      <c r="G186" s="2"/>
      <c r="H186" s="2"/>
      <c r="I186" s="2"/>
      <c r="J186" s="2"/>
      <c r="K186" s="464"/>
      <c r="L186" s="2"/>
      <c r="M186" s="11"/>
      <c r="N186" s="11"/>
    </row>
    <row r="187" spans="1:14" hidden="1" x14ac:dyDescent="0.25">
      <c r="B187" s="463"/>
      <c r="E187" s="26"/>
      <c r="F187" s="27"/>
    </row>
    <row r="188" spans="1:14" hidden="1" x14ac:dyDescent="0.25">
      <c r="B188" s="38" t="s">
        <v>316</v>
      </c>
      <c r="E188" s="26"/>
      <c r="F188" s="27"/>
      <c r="H188" s="11"/>
      <c r="J188" s="11"/>
      <c r="L188" s="11"/>
      <c r="M188" s="16"/>
    </row>
    <row r="189" spans="1:14" hidden="1" x14ac:dyDescent="0.25">
      <c r="A189" s="15"/>
      <c r="B189" s="461" t="s">
        <v>341</v>
      </c>
      <c r="C189" s="123"/>
      <c r="D189" s="19"/>
      <c r="E189" s="33"/>
      <c r="F189" s="34"/>
      <c r="G189" s="15"/>
      <c r="H189" s="21"/>
      <c r="I189" s="15"/>
      <c r="J189" s="21"/>
      <c r="K189" s="472"/>
      <c r="L189" s="21"/>
      <c r="M189" s="29"/>
      <c r="N189" s="21"/>
    </row>
    <row r="190" spans="1:14" hidden="1" x14ac:dyDescent="0.25">
      <c r="B190" s="38" t="s">
        <v>317</v>
      </c>
      <c r="C190" s="120">
        <v>14</v>
      </c>
      <c r="D190" s="25">
        <v>20000</v>
      </c>
      <c r="E190" s="26"/>
      <c r="F190" s="27"/>
      <c r="M190" s="22"/>
    </row>
    <row r="191" spans="1:14" s="15" customFormat="1" hidden="1" x14ac:dyDescent="0.25">
      <c r="A191" s="2"/>
      <c r="B191" s="38" t="s">
        <v>319</v>
      </c>
      <c r="C191" s="123"/>
      <c r="D191" s="19"/>
      <c r="E191" s="35">
        <v>17</v>
      </c>
      <c r="F191" s="36">
        <v>65368</v>
      </c>
      <c r="G191" s="2"/>
      <c r="H191" s="2"/>
      <c r="I191" s="2"/>
      <c r="J191" s="2"/>
      <c r="K191" s="464"/>
      <c r="L191" s="2"/>
      <c r="M191" s="22"/>
      <c r="N191" s="11"/>
    </row>
    <row r="192" spans="1:14" hidden="1" x14ac:dyDescent="0.25">
      <c r="B192" s="462" t="s">
        <v>320</v>
      </c>
      <c r="E192" s="35">
        <v>45</v>
      </c>
      <c r="F192" s="36">
        <v>171071</v>
      </c>
      <c r="M192" s="16"/>
    </row>
    <row r="193" spans="1:14" s="15" customFormat="1" hidden="1" x14ac:dyDescent="0.25">
      <c r="A193" s="2"/>
      <c r="B193" s="462" t="s">
        <v>321</v>
      </c>
      <c r="C193" s="123"/>
      <c r="D193" s="19"/>
      <c r="E193" s="35">
        <v>56</v>
      </c>
      <c r="F193" s="36">
        <v>144474</v>
      </c>
      <c r="G193" s="2"/>
      <c r="H193" s="2"/>
      <c r="I193" s="2"/>
      <c r="J193" s="2"/>
      <c r="K193" s="464"/>
      <c r="L193" s="2"/>
      <c r="M193" s="16"/>
      <c r="N193" s="11"/>
    </row>
    <row r="194" spans="1:14" hidden="1" x14ac:dyDescent="0.25">
      <c r="B194" s="462" t="s">
        <v>322</v>
      </c>
      <c r="E194" s="35">
        <v>13</v>
      </c>
      <c r="F194" s="36">
        <v>49575</v>
      </c>
      <c r="G194" s="15"/>
      <c r="H194" s="15"/>
      <c r="I194" s="15"/>
      <c r="J194" s="15"/>
      <c r="K194" s="472"/>
      <c r="L194" s="15"/>
      <c r="M194" s="16"/>
    </row>
    <row r="195" spans="1:14" x14ac:dyDescent="0.25">
      <c r="E195" s="26"/>
      <c r="F195" s="27"/>
      <c r="M195" s="16"/>
    </row>
    <row r="196" spans="1:14" x14ac:dyDescent="0.25">
      <c r="E196" s="26"/>
      <c r="F196" s="27"/>
      <c r="G196" s="15"/>
      <c r="H196" s="15"/>
      <c r="I196" s="15"/>
      <c r="J196" s="15"/>
      <c r="K196" s="472"/>
      <c r="L196" s="15"/>
      <c r="M196" s="16"/>
    </row>
    <row r="197" spans="1:14" x14ac:dyDescent="0.25">
      <c r="E197" s="26"/>
      <c r="F197" s="27"/>
      <c r="G197" s="29"/>
      <c r="H197" s="29"/>
      <c r="I197" s="29"/>
      <c r="J197" s="29"/>
      <c r="K197" s="472"/>
      <c r="L197" s="29"/>
    </row>
    <row r="198" spans="1:14" x14ac:dyDescent="0.25">
      <c r="E198" s="26"/>
      <c r="F198" s="27"/>
    </row>
    <row r="199" spans="1:14" x14ac:dyDescent="0.25">
      <c r="E199" s="26"/>
      <c r="F199" s="27"/>
      <c r="J199" s="11"/>
      <c r="L199" s="11"/>
    </row>
    <row r="200" spans="1:14" x14ac:dyDescent="0.25">
      <c r="E200" s="26"/>
      <c r="F200" s="27"/>
    </row>
    <row r="201" spans="1:14" x14ac:dyDescent="0.25">
      <c r="E201" s="26"/>
      <c r="F201" s="27"/>
    </row>
    <row r="202" spans="1:14" x14ac:dyDescent="0.25">
      <c r="E202" s="26"/>
      <c r="F202" s="27"/>
    </row>
  </sheetData>
  <mergeCells count="16">
    <mergeCell ref="A3:A5"/>
    <mergeCell ref="B3:B5"/>
    <mergeCell ref="B1:M1"/>
    <mergeCell ref="C6:D6"/>
    <mergeCell ref="E6:F6"/>
    <mergeCell ref="G6:H6"/>
    <mergeCell ref="I6:J6"/>
    <mergeCell ref="K6:L6"/>
    <mergeCell ref="M6:N6"/>
    <mergeCell ref="I4:J4"/>
    <mergeCell ref="K4:L4"/>
    <mergeCell ref="M4:N4"/>
    <mergeCell ref="C4:D4"/>
    <mergeCell ref="E4:F4"/>
    <mergeCell ref="G4:H4"/>
    <mergeCell ref="C3:N3"/>
  </mergeCells>
  <printOptions horizontalCentered="1"/>
  <pageMargins left="0.25" right="0.25" top="0.5" bottom="0.5" header="0.3" footer="0.3"/>
  <pageSetup scale="70" fitToHeight="0" orientation="landscape" r:id="rId1"/>
  <headerFooter>
    <oddFooter xml:space="preserve">&amp;LMinnesota Office of Higher Education&amp;R&amp;P+18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50.7109375" style="2" customWidth="1"/>
    <col min="3" max="7" width="15.7109375" style="2" customWidth="1"/>
    <col min="8" max="10" width="15.7109375" style="18" customWidth="1"/>
    <col min="11" max="11" width="9.140625" style="2"/>
    <col min="14" max="16384" width="9.140625" style="2"/>
  </cols>
  <sheetData>
    <row r="1" spans="1:10" ht="18.75" x14ac:dyDescent="0.3">
      <c r="A1" s="60"/>
      <c r="B1" s="294" t="s">
        <v>605</v>
      </c>
    </row>
    <row r="3" spans="1:10" s="64" customFormat="1" ht="15" customHeight="1" x14ac:dyDescent="0.25">
      <c r="A3" s="537" t="s">
        <v>258</v>
      </c>
      <c r="B3" s="538" t="s">
        <v>342</v>
      </c>
      <c r="C3" s="578" t="s">
        <v>588</v>
      </c>
      <c r="D3" s="579"/>
      <c r="E3" s="579"/>
      <c r="F3" s="579"/>
      <c r="G3" s="579"/>
      <c r="H3" s="579"/>
      <c r="I3" s="579"/>
      <c r="J3" s="580"/>
    </row>
    <row r="4" spans="1:10" s="64" customFormat="1" ht="40.5" customHeight="1" x14ac:dyDescent="0.25">
      <c r="A4" s="537"/>
      <c r="B4" s="538"/>
      <c r="C4" s="554" t="s">
        <v>253</v>
      </c>
      <c r="D4" s="554"/>
      <c r="E4" s="554"/>
      <c r="F4" s="554"/>
      <c r="G4" s="554"/>
      <c r="H4" s="577" t="s">
        <v>589</v>
      </c>
      <c r="I4" s="577"/>
      <c r="J4" s="577"/>
    </row>
    <row r="5" spans="1:10" s="62" customFormat="1" ht="70.5" customHeight="1" x14ac:dyDescent="0.25">
      <c r="A5" s="537"/>
      <c r="B5" s="538"/>
      <c r="C5" s="281" t="s">
        <v>155</v>
      </c>
      <c r="D5" s="281" t="s">
        <v>159</v>
      </c>
      <c r="E5" s="281" t="s">
        <v>158</v>
      </c>
      <c r="F5" s="281" t="s">
        <v>156</v>
      </c>
      <c r="G5" s="281" t="s">
        <v>157</v>
      </c>
      <c r="H5" s="284" t="s">
        <v>239</v>
      </c>
      <c r="I5" s="284" t="s">
        <v>240</v>
      </c>
      <c r="J5" s="284" t="s">
        <v>241</v>
      </c>
    </row>
    <row r="6" spans="1:10" s="63" customFormat="1" ht="22.5" customHeight="1" x14ac:dyDescent="0.25">
      <c r="B6" s="280" t="s">
        <v>327</v>
      </c>
      <c r="C6" s="542" t="s">
        <v>333</v>
      </c>
      <c r="D6" s="542"/>
      <c r="E6" s="542"/>
      <c r="F6" s="542"/>
      <c r="G6" s="542"/>
      <c r="H6" s="548" t="s">
        <v>587</v>
      </c>
      <c r="I6" s="548"/>
      <c r="J6" s="548"/>
    </row>
    <row r="7" spans="1:10" s="47" customFormat="1" x14ac:dyDescent="0.25">
      <c r="A7" s="283"/>
      <c r="B7" s="82" t="s">
        <v>328</v>
      </c>
      <c r="C7" s="409"/>
      <c r="D7" s="409"/>
      <c r="E7" s="409"/>
      <c r="F7" s="409"/>
      <c r="G7" s="409"/>
      <c r="H7" s="393"/>
      <c r="I7" s="393"/>
      <c r="J7" s="393"/>
    </row>
    <row r="8" spans="1:10" s="15" customFormat="1" x14ac:dyDescent="0.25">
      <c r="A8" s="15">
        <v>1</v>
      </c>
      <c r="B8" s="347" t="s">
        <v>147</v>
      </c>
      <c r="C8" s="417"/>
      <c r="D8" s="417"/>
      <c r="E8" s="417"/>
      <c r="F8" s="418"/>
      <c r="G8" s="417"/>
      <c r="H8" s="394"/>
      <c r="I8" s="394"/>
      <c r="J8" s="394"/>
    </row>
    <row r="9" spans="1:10" s="94" customFormat="1" x14ac:dyDescent="0.25">
      <c r="A9" s="94">
        <v>2</v>
      </c>
      <c r="B9" s="349" t="s">
        <v>18</v>
      </c>
      <c r="C9" s="419">
        <v>460</v>
      </c>
      <c r="D9" s="419">
        <v>454</v>
      </c>
      <c r="E9" s="419"/>
      <c r="F9" s="420"/>
      <c r="G9" s="419">
        <v>914</v>
      </c>
      <c r="H9" s="410">
        <v>0.15015974440894569</v>
      </c>
      <c r="I9" s="410">
        <v>3.301384451544196E-2</v>
      </c>
      <c r="J9" s="410"/>
    </row>
    <row r="10" spans="1:10" x14ac:dyDescent="0.25">
      <c r="A10" s="2">
        <v>3</v>
      </c>
      <c r="B10" s="351" t="s">
        <v>19</v>
      </c>
      <c r="C10" s="417">
        <v>217</v>
      </c>
      <c r="D10" s="417">
        <v>285</v>
      </c>
      <c r="E10" s="417"/>
      <c r="F10" s="418"/>
      <c r="G10" s="417">
        <v>502</v>
      </c>
      <c r="H10" s="394">
        <v>0.57821782178217818</v>
      </c>
      <c r="I10" s="394"/>
      <c r="J10" s="394"/>
    </row>
    <row r="11" spans="1:10" s="94" customFormat="1" x14ac:dyDescent="0.25">
      <c r="A11" s="94">
        <v>4</v>
      </c>
      <c r="B11" s="349" t="s">
        <v>12</v>
      </c>
      <c r="C11" s="419">
        <v>83</v>
      </c>
      <c r="D11" s="419">
        <v>1050</v>
      </c>
      <c r="E11" s="419"/>
      <c r="F11" s="420"/>
      <c r="G11" s="419">
        <v>1133</v>
      </c>
      <c r="H11" s="410">
        <v>0.19824561403508772</v>
      </c>
      <c r="I11" s="410">
        <v>5.526315789473684E-2</v>
      </c>
      <c r="J11" s="410">
        <v>1.2280701754385965E-2</v>
      </c>
    </row>
    <row r="12" spans="1:10" x14ac:dyDescent="0.25">
      <c r="A12" s="2">
        <v>5</v>
      </c>
      <c r="B12" s="351" t="s">
        <v>30</v>
      </c>
      <c r="C12" s="417">
        <v>366</v>
      </c>
      <c r="D12" s="417">
        <v>559</v>
      </c>
      <c r="E12" s="417"/>
      <c r="F12" s="418"/>
      <c r="G12" s="417">
        <v>925</v>
      </c>
      <c r="H12" s="394">
        <v>0.25107758620689657</v>
      </c>
      <c r="I12" s="394">
        <v>1.9396551724137932E-2</v>
      </c>
      <c r="J12" s="394">
        <v>7.5431034482758624E-3</v>
      </c>
    </row>
    <row r="13" spans="1:10" s="94" customFormat="1" x14ac:dyDescent="0.25">
      <c r="A13" s="94">
        <v>6</v>
      </c>
      <c r="B13" s="349" t="s">
        <v>38</v>
      </c>
      <c r="C13" s="419">
        <v>826</v>
      </c>
      <c r="D13" s="419">
        <v>1210</v>
      </c>
      <c r="E13" s="419"/>
      <c r="F13" s="420"/>
      <c r="G13" s="419">
        <v>2036</v>
      </c>
      <c r="H13" s="410">
        <v>0.32501223690651004</v>
      </c>
      <c r="I13" s="410">
        <v>4.1605482134116495E-2</v>
      </c>
      <c r="J13" s="410">
        <v>6.8526676456191872E-3</v>
      </c>
    </row>
    <row r="14" spans="1:10" x14ac:dyDescent="0.25">
      <c r="A14" s="2">
        <v>7</v>
      </c>
      <c r="B14" s="351" t="s">
        <v>20</v>
      </c>
      <c r="C14" s="417">
        <v>436</v>
      </c>
      <c r="D14" s="417">
        <v>430</v>
      </c>
      <c r="E14" s="417"/>
      <c r="F14" s="418"/>
      <c r="G14" s="417">
        <v>866</v>
      </c>
      <c r="H14" s="394">
        <v>0.33747178329571104</v>
      </c>
      <c r="I14" s="394">
        <v>5.7562076749435663E-2</v>
      </c>
      <c r="J14" s="394">
        <v>2.257336343115124E-3</v>
      </c>
    </row>
    <row r="15" spans="1:10" s="94" customFormat="1" x14ac:dyDescent="0.25">
      <c r="A15" s="94">
        <v>8</v>
      </c>
      <c r="B15" s="349" t="s">
        <v>17</v>
      </c>
      <c r="C15" s="419">
        <v>164</v>
      </c>
      <c r="D15" s="419">
        <v>254</v>
      </c>
      <c r="E15" s="419"/>
      <c r="F15" s="420"/>
      <c r="G15" s="419">
        <v>418</v>
      </c>
      <c r="H15" s="410">
        <v>0.28708133971291866</v>
      </c>
      <c r="I15" s="410"/>
      <c r="J15" s="410">
        <v>7.1770334928229667E-3</v>
      </c>
    </row>
    <row r="16" spans="1:10" x14ac:dyDescent="0.25">
      <c r="A16" s="2">
        <v>9</v>
      </c>
      <c r="B16" s="351" t="s">
        <v>24</v>
      </c>
      <c r="C16" s="417">
        <v>757</v>
      </c>
      <c r="D16" s="417">
        <v>749</v>
      </c>
      <c r="E16" s="417"/>
      <c r="F16" s="418"/>
      <c r="G16" s="417">
        <v>1506</v>
      </c>
      <c r="H16" s="394">
        <v>0.34912394548994158</v>
      </c>
      <c r="I16" s="394">
        <v>6.8137573004542498E-2</v>
      </c>
      <c r="J16" s="394"/>
    </row>
    <row r="17" spans="1:10" s="94" customFormat="1" x14ac:dyDescent="0.25">
      <c r="A17" s="94">
        <v>10</v>
      </c>
      <c r="B17" s="349" t="s">
        <v>31</v>
      </c>
      <c r="C17" s="419">
        <v>104</v>
      </c>
      <c r="D17" s="419">
        <v>207</v>
      </c>
      <c r="E17" s="419"/>
      <c r="F17" s="420"/>
      <c r="G17" s="419">
        <v>311</v>
      </c>
      <c r="H17" s="410">
        <v>0.30448717948717946</v>
      </c>
      <c r="I17" s="410">
        <v>2.2435897435897436E-2</v>
      </c>
      <c r="J17" s="410">
        <v>1.9230769230769232E-2</v>
      </c>
    </row>
    <row r="18" spans="1:10" x14ac:dyDescent="0.25">
      <c r="A18" s="2">
        <v>11</v>
      </c>
      <c r="B18" s="351" t="s">
        <v>16</v>
      </c>
      <c r="C18" s="417">
        <v>232</v>
      </c>
      <c r="D18" s="417">
        <v>736</v>
      </c>
      <c r="E18" s="417"/>
      <c r="F18" s="418"/>
      <c r="G18" s="417">
        <v>968</v>
      </c>
      <c r="H18" s="394">
        <v>0.29557157569515963</v>
      </c>
      <c r="I18" s="394">
        <v>2.2657054582904221E-2</v>
      </c>
      <c r="J18" s="394">
        <v>1.2358393408856848E-2</v>
      </c>
    </row>
    <row r="19" spans="1:10" s="94" customFormat="1" x14ac:dyDescent="0.25">
      <c r="A19" s="94">
        <v>12</v>
      </c>
      <c r="B19" s="349" t="s">
        <v>10</v>
      </c>
      <c r="C19" s="419">
        <v>138</v>
      </c>
      <c r="D19" s="419">
        <v>224</v>
      </c>
      <c r="E19" s="419"/>
      <c r="F19" s="420"/>
      <c r="G19" s="419">
        <v>362</v>
      </c>
      <c r="H19" s="410">
        <v>0.30027548209366389</v>
      </c>
      <c r="I19" s="410"/>
      <c r="J19" s="410">
        <v>0.10743801652892562</v>
      </c>
    </row>
    <row r="20" spans="1:10" x14ac:dyDescent="0.25">
      <c r="A20" s="2">
        <v>13</v>
      </c>
      <c r="B20" s="351" t="s">
        <v>39</v>
      </c>
      <c r="C20" s="417">
        <v>613</v>
      </c>
      <c r="D20" s="417">
        <v>724</v>
      </c>
      <c r="E20" s="417"/>
      <c r="F20" s="418"/>
      <c r="G20" s="417">
        <v>1337</v>
      </c>
      <c r="H20" s="394">
        <v>0.47010463378176381</v>
      </c>
      <c r="I20" s="394">
        <v>1.0463378176382661E-2</v>
      </c>
      <c r="J20" s="394"/>
    </row>
    <row r="21" spans="1:10" s="94" customFormat="1" x14ac:dyDescent="0.25">
      <c r="A21" s="94">
        <v>14</v>
      </c>
      <c r="B21" s="349" t="s">
        <v>36</v>
      </c>
      <c r="C21" s="419">
        <v>168</v>
      </c>
      <c r="D21" s="419">
        <v>171</v>
      </c>
      <c r="E21" s="419"/>
      <c r="F21" s="420"/>
      <c r="G21" s="419">
        <v>339</v>
      </c>
      <c r="H21" s="410">
        <v>0.15542521994134897</v>
      </c>
      <c r="I21" s="410"/>
      <c r="J21" s="410"/>
    </row>
    <row r="22" spans="1:10" x14ac:dyDescent="0.25">
      <c r="A22" s="2">
        <v>15</v>
      </c>
      <c r="B22" s="351" t="s">
        <v>37</v>
      </c>
      <c r="C22" s="417">
        <v>787</v>
      </c>
      <c r="D22" s="417">
        <v>925</v>
      </c>
      <c r="E22" s="417"/>
      <c r="F22" s="418"/>
      <c r="G22" s="417">
        <v>1712</v>
      </c>
      <c r="H22" s="394">
        <v>0.33275362318840579</v>
      </c>
      <c r="I22" s="394">
        <v>7.1884057971014492E-2</v>
      </c>
      <c r="J22" s="394">
        <v>9.8550724637681154E-3</v>
      </c>
    </row>
    <row r="23" spans="1:10" s="94" customFormat="1" x14ac:dyDescent="0.25">
      <c r="A23" s="94">
        <v>16</v>
      </c>
      <c r="B23" s="349" t="s">
        <v>26</v>
      </c>
      <c r="C23" s="419">
        <v>396</v>
      </c>
      <c r="D23" s="419">
        <v>266</v>
      </c>
      <c r="E23" s="419"/>
      <c r="F23" s="420"/>
      <c r="G23" s="419">
        <v>662</v>
      </c>
      <c r="H23" s="410">
        <v>0.43712574850299402</v>
      </c>
      <c r="I23" s="410">
        <v>3.1437125748502992E-2</v>
      </c>
      <c r="J23" s="410"/>
    </row>
    <row r="24" spans="1:10" x14ac:dyDescent="0.25">
      <c r="A24" s="2">
        <v>17</v>
      </c>
      <c r="B24" s="351" t="s">
        <v>33</v>
      </c>
      <c r="C24" s="417">
        <v>495</v>
      </c>
      <c r="D24" s="417">
        <v>1121</v>
      </c>
      <c r="E24" s="417"/>
      <c r="F24" s="418"/>
      <c r="G24" s="417">
        <v>1616</v>
      </c>
      <c r="H24" s="394">
        <v>0.32923076923076922</v>
      </c>
      <c r="I24" s="394">
        <v>6.0307692307692305E-2</v>
      </c>
      <c r="J24" s="394"/>
    </row>
    <row r="25" spans="1:10" s="94" customFormat="1" x14ac:dyDescent="0.25">
      <c r="A25" s="94">
        <v>18</v>
      </c>
      <c r="B25" s="349" t="s">
        <v>28</v>
      </c>
      <c r="C25" s="419">
        <v>863</v>
      </c>
      <c r="D25" s="419">
        <v>421</v>
      </c>
      <c r="E25" s="419"/>
      <c r="F25" s="420"/>
      <c r="G25" s="419">
        <v>1284</v>
      </c>
      <c r="H25" s="410">
        <v>0.55376344086021501</v>
      </c>
      <c r="I25" s="410">
        <v>9.2165898617511521E-3</v>
      </c>
      <c r="J25" s="410"/>
    </row>
    <row r="26" spans="1:10" x14ac:dyDescent="0.25">
      <c r="A26" s="2">
        <v>19</v>
      </c>
      <c r="B26" s="351" t="s">
        <v>15</v>
      </c>
      <c r="C26" s="417">
        <v>161</v>
      </c>
      <c r="D26" s="417">
        <v>1004</v>
      </c>
      <c r="E26" s="417"/>
      <c r="F26" s="418"/>
      <c r="G26" s="417">
        <v>1165</v>
      </c>
      <c r="H26" s="394">
        <v>0.23801369863013699</v>
      </c>
      <c r="I26" s="394">
        <v>8.5616438356164379E-3</v>
      </c>
      <c r="J26" s="394">
        <v>1.797945205479452E-2</v>
      </c>
    </row>
    <row r="27" spans="1:10" s="94" customFormat="1" x14ac:dyDescent="0.25">
      <c r="A27" s="94">
        <v>20</v>
      </c>
      <c r="B27" s="349" t="s">
        <v>13</v>
      </c>
      <c r="C27" s="419">
        <v>706</v>
      </c>
      <c r="D27" s="419">
        <v>938</v>
      </c>
      <c r="E27" s="419"/>
      <c r="F27" s="420"/>
      <c r="G27" s="419">
        <v>1644</v>
      </c>
      <c r="H27" s="410">
        <v>7.9613992762364291E-2</v>
      </c>
      <c r="I27" s="410">
        <v>2.9553679131483716E-2</v>
      </c>
      <c r="J27" s="410">
        <v>1.0856453558504222E-2</v>
      </c>
    </row>
    <row r="28" spans="1:10" x14ac:dyDescent="0.25">
      <c r="A28" s="2">
        <v>21</v>
      </c>
      <c r="B28" s="351" t="s">
        <v>35</v>
      </c>
      <c r="C28" s="417">
        <v>650</v>
      </c>
      <c r="D28" s="417">
        <v>589</v>
      </c>
      <c r="E28" s="417"/>
      <c r="F28" s="418"/>
      <c r="G28" s="417">
        <v>1239</v>
      </c>
      <c r="H28" s="394">
        <v>0.46178600160901045</v>
      </c>
      <c r="I28" s="394">
        <v>2.3330651649235722E-2</v>
      </c>
      <c r="J28" s="394"/>
    </row>
    <row r="29" spans="1:10" s="94" customFormat="1" x14ac:dyDescent="0.25">
      <c r="A29" s="94">
        <v>22</v>
      </c>
      <c r="B29" s="349" t="s">
        <v>25</v>
      </c>
      <c r="C29" s="419">
        <v>327</v>
      </c>
      <c r="D29" s="419">
        <v>181</v>
      </c>
      <c r="E29" s="419"/>
      <c r="F29" s="420"/>
      <c r="G29" s="419">
        <v>508</v>
      </c>
      <c r="H29" s="410">
        <v>0.65157480314960625</v>
      </c>
      <c r="I29" s="410"/>
      <c r="J29" s="410"/>
    </row>
    <row r="30" spans="1:10" x14ac:dyDescent="0.25">
      <c r="A30" s="2">
        <v>23</v>
      </c>
      <c r="B30" s="351" t="s">
        <v>21</v>
      </c>
      <c r="C30" s="417">
        <v>134</v>
      </c>
      <c r="D30" s="417">
        <v>56</v>
      </c>
      <c r="E30" s="417"/>
      <c r="F30" s="418"/>
      <c r="G30" s="417">
        <v>190</v>
      </c>
      <c r="H30" s="394">
        <v>0.53926701570680624</v>
      </c>
      <c r="I30" s="394">
        <v>3.6649214659685861E-2</v>
      </c>
      <c r="J30" s="394"/>
    </row>
    <row r="31" spans="1:10" s="94" customFormat="1" x14ac:dyDescent="0.25">
      <c r="A31" s="94">
        <v>24</v>
      </c>
      <c r="B31" s="349" t="s">
        <v>14</v>
      </c>
      <c r="C31" s="419">
        <v>36</v>
      </c>
      <c r="D31" s="419">
        <v>62</v>
      </c>
      <c r="E31" s="419"/>
      <c r="F31" s="420"/>
      <c r="G31" s="419">
        <v>98</v>
      </c>
      <c r="H31" s="410">
        <v>0.2857142857142857</v>
      </c>
      <c r="I31" s="410"/>
      <c r="J31" s="410"/>
    </row>
    <row r="32" spans="1:10" x14ac:dyDescent="0.25">
      <c r="A32" s="2">
        <v>25</v>
      </c>
      <c r="B32" s="351" t="s">
        <v>32</v>
      </c>
      <c r="C32" s="417">
        <v>649</v>
      </c>
      <c r="D32" s="417">
        <v>634</v>
      </c>
      <c r="E32" s="417"/>
      <c r="F32" s="418"/>
      <c r="G32" s="417">
        <v>1283</v>
      </c>
      <c r="H32" s="394">
        <v>0.33152594887683967</v>
      </c>
      <c r="I32" s="394">
        <v>1.6266460108443067E-2</v>
      </c>
      <c r="J32" s="394"/>
    </row>
    <row r="33" spans="1:10" s="94" customFormat="1" x14ac:dyDescent="0.25">
      <c r="A33" s="94">
        <v>26</v>
      </c>
      <c r="B33" s="349" t="s">
        <v>29</v>
      </c>
      <c r="C33" s="419">
        <v>448</v>
      </c>
      <c r="D33" s="419">
        <v>357</v>
      </c>
      <c r="E33" s="419"/>
      <c r="F33" s="420"/>
      <c r="G33" s="419">
        <v>805</v>
      </c>
      <c r="H33" s="410">
        <v>0.43424317617866004</v>
      </c>
      <c r="I33" s="410">
        <v>1.7369727047146403E-2</v>
      </c>
      <c r="J33" s="410"/>
    </row>
    <row r="34" spans="1:10" x14ac:dyDescent="0.25">
      <c r="A34" s="2">
        <v>27</v>
      </c>
      <c r="B34" s="351" t="s">
        <v>34</v>
      </c>
      <c r="C34" s="417">
        <v>255</v>
      </c>
      <c r="D34" s="417">
        <v>882</v>
      </c>
      <c r="E34" s="417"/>
      <c r="F34" s="418"/>
      <c r="G34" s="417">
        <v>1137</v>
      </c>
      <c r="H34" s="394">
        <v>0.34293193717277487</v>
      </c>
      <c r="I34" s="394">
        <v>6.1082024432809771E-3</v>
      </c>
      <c r="J34" s="394"/>
    </row>
    <row r="35" spans="1:10" s="94" customFormat="1" x14ac:dyDescent="0.25">
      <c r="A35" s="94">
        <v>28</v>
      </c>
      <c r="B35" s="349" t="s">
        <v>22</v>
      </c>
      <c r="C35" s="419">
        <v>261</v>
      </c>
      <c r="D35" s="419">
        <v>672</v>
      </c>
      <c r="E35" s="419"/>
      <c r="F35" s="420"/>
      <c r="G35" s="419">
        <v>933</v>
      </c>
      <c r="H35" s="410">
        <v>0.2966804979253112</v>
      </c>
      <c r="I35" s="410">
        <v>3.0082987551867221E-2</v>
      </c>
      <c r="J35" s="410"/>
    </row>
    <row r="36" spans="1:10" x14ac:dyDescent="0.25">
      <c r="A36" s="2">
        <v>29</v>
      </c>
      <c r="B36" s="351" t="s">
        <v>23</v>
      </c>
      <c r="C36" s="417">
        <v>755</v>
      </c>
      <c r="D36" s="417">
        <v>497</v>
      </c>
      <c r="E36" s="417"/>
      <c r="F36" s="418"/>
      <c r="G36" s="417">
        <v>1252</v>
      </c>
      <c r="H36" s="394">
        <v>0.34181240063593005</v>
      </c>
      <c r="I36" s="394">
        <v>4.6104928457869634E-2</v>
      </c>
      <c r="J36" s="394">
        <v>6.3593004769475362E-3</v>
      </c>
    </row>
    <row r="37" spans="1:10" s="94" customFormat="1" x14ac:dyDescent="0.25">
      <c r="A37" s="94">
        <v>30</v>
      </c>
      <c r="B37" s="349" t="s">
        <v>27</v>
      </c>
      <c r="C37" s="419">
        <v>318</v>
      </c>
      <c r="D37" s="419">
        <v>487</v>
      </c>
      <c r="E37" s="419"/>
      <c r="F37" s="420"/>
      <c r="G37" s="419">
        <v>805</v>
      </c>
      <c r="H37" s="410">
        <v>0.29079754601226993</v>
      </c>
      <c r="I37" s="410">
        <v>2.0858895705521473E-2</v>
      </c>
      <c r="J37" s="410"/>
    </row>
    <row r="38" spans="1:10" x14ac:dyDescent="0.25">
      <c r="A38" s="2">
        <v>31</v>
      </c>
      <c r="B38" s="351" t="s">
        <v>11</v>
      </c>
      <c r="C38" s="417">
        <v>60</v>
      </c>
      <c r="D38" s="417">
        <v>114</v>
      </c>
      <c r="E38" s="417"/>
      <c r="F38" s="418"/>
      <c r="G38" s="417">
        <v>174</v>
      </c>
      <c r="H38" s="394">
        <v>2.8571428571428571E-2</v>
      </c>
      <c r="I38" s="394"/>
      <c r="J38" s="394">
        <v>3.4285714285714287E-2</v>
      </c>
    </row>
    <row r="39" spans="1:10" x14ac:dyDescent="0.25">
      <c r="A39" s="2">
        <v>33</v>
      </c>
      <c r="B39" s="347"/>
      <c r="C39" s="421"/>
      <c r="D39" s="421"/>
      <c r="E39" s="421"/>
      <c r="F39" s="422"/>
      <c r="G39" s="421"/>
      <c r="H39" s="411"/>
      <c r="I39" s="411"/>
      <c r="J39" s="411"/>
    </row>
    <row r="40" spans="1:10" s="107" customFormat="1" x14ac:dyDescent="0.25">
      <c r="A40" s="107">
        <v>34</v>
      </c>
      <c r="B40" s="352" t="s">
        <v>3</v>
      </c>
      <c r="C40" s="423"/>
      <c r="D40" s="423"/>
      <c r="E40" s="423"/>
      <c r="F40" s="424"/>
      <c r="G40" s="423"/>
      <c r="H40" s="413"/>
      <c r="I40" s="413"/>
      <c r="J40" s="413"/>
    </row>
    <row r="41" spans="1:10" x14ac:dyDescent="0.25">
      <c r="A41" s="2">
        <v>35</v>
      </c>
      <c r="B41" s="351" t="s">
        <v>4</v>
      </c>
      <c r="C41" s="417">
        <v>1</v>
      </c>
      <c r="D41" s="417">
        <v>47</v>
      </c>
      <c r="E41" s="417">
        <v>887</v>
      </c>
      <c r="F41" s="418">
        <v>78</v>
      </c>
      <c r="G41" s="417">
        <v>1013</v>
      </c>
      <c r="H41" s="394">
        <v>0.16632443531827515</v>
      </c>
      <c r="I41" s="394">
        <v>8.2135523613963042E-3</v>
      </c>
      <c r="J41" s="394">
        <v>9.2402464065708415E-2</v>
      </c>
    </row>
    <row r="42" spans="1:10" s="94" customFormat="1" x14ac:dyDescent="0.25">
      <c r="A42" s="94">
        <v>36</v>
      </c>
      <c r="B42" s="349" t="s">
        <v>9</v>
      </c>
      <c r="C42" s="419">
        <v>22</v>
      </c>
      <c r="D42" s="419"/>
      <c r="E42" s="419">
        <v>1784</v>
      </c>
      <c r="F42" s="420">
        <v>210</v>
      </c>
      <c r="G42" s="419">
        <v>2016</v>
      </c>
      <c r="H42" s="410">
        <v>0.15027027027027026</v>
      </c>
      <c r="I42" s="410">
        <v>4.5945945945945948E-2</v>
      </c>
      <c r="J42" s="410">
        <v>3.027027027027027E-2</v>
      </c>
    </row>
    <row r="43" spans="1:10" x14ac:dyDescent="0.25">
      <c r="A43" s="2">
        <v>37</v>
      </c>
      <c r="B43" s="351" t="s">
        <v>487</v>
      </c>
      <c r="C43" s="417">
        <v>61</v>
      </c>
      <c r="D43" s="417">
        <v>56</v>
      </c>
      <c r="E43" s="417">
        <v>2367</v>
      </c>
      <c r="F43" s="418">
        <v>649</v>
      </c>
      <c r="G43" s="417">
        <v>3133</v>
      </c>
      <c r="H43" s="394">
        <v>0.14033942558746737</v>
      </c>
      <c r="I43" s="394">
        <v>1.5665796344647518E-2</v>
      </c>
      <c r="J43" s="394">
        <v>0.10313315926892951</v>
      </c>
    </row>
    <row r="44" spans="1:10" s="94" customFormat="1" x14ac:dyDescent="0.25">
      <c r="A44" s="94">
        <v>38</v>
      </c>
      <c r="B44" s="349" t="s">
        <v>488</v>
      </c>
      <c r="C44" s="419">
        <v>21</v>
      </c>
      <c r="D44" s="419">
        <v>16</v>
      </c>
      <c r="E44" s="419">
        <v>1418</v>
      </c>
      <c r="F44" s="420">
        <v>165</v>
      </c>
      <c r="G44" s="419">
        <v>1620</v>
      </c>
      <c r="H44" s="410">
        <v>0.15966704502459325</v>
      </c>
      <c r="I44" s="410">
        <v>2.0052970109723799E-2</v>
      </c>
      <c r="J44" s="410">
        <v>0.1343170639424896</v>
      </c>
    </row>
    <row r="45" spans="1:10" x14ac:dyDescent="0.25">
      <c r="A45" s="2">
        <v>39</v>
      </c>
      <c r="B45" s="351" t="s">
        <v>6</v>
      </c>
      <c r="C45" s="417">
        <v>4</v>
      </c>
      <c r="D45" s="417">
        <v>141</v>
      </c>
      <c r="E45" s="417">
        <v>2492</v>
      </c>
      <c r="F45" s="418">
        <v>674</v>
      </c>
      <c r="G45" s="417">
        <v>3311</v>
      </c>
      <c r="H45" s="394">
        <v>0.13724062613760465</v>
      </c>
      <c r="I45" s="394">
        <v>1.1285038223516564E-2</v>
      </c>
      <c r="J45" s="394">
        <v>0.10848198034219148</v>
      </c>
    </row>
    <row r="46" spans="1:10" s="94" customFormat="1" x14ac:dyDescent="0.25">
      <c r="A46" s="94">
        <v>40</v>
      </c>
      <c r="B46" s="349" t="s">
        <v>8</v>
      </c>
      <c r="C46" s="419"/>
      <c r="D46" s="419">
        <v>1</v>
      </c>
      <c r="E46" s="419">
        <v>445</v>
      </c>
      <c r="F46" s="420">
        <v>166</v>
      </c>
      <c r="G46" s="419">
        <v>612</v>
      </c>
      <c r="H46" s="410">
        <v>2.5793650793650792E-2</v>
      </c>
      <c r="I46" s="410">
        <v>2.1825396825396824E-2</v>
      </c>
      <c r="J46" s="410">
        <v>5.9523809523809521E-2</v>
      </c>
    </row>
    <row r="47" spans="1:10" x14ac:dyDescent="0.25">
      <c r="A47" s="2">
        <v>41</v>
      </c>
      <c r="B47" s="351" t="s">
        <v>7</v>
      </c>
      <c r="C47" s="417"/>
      <c r="D47" s="417">
        <v>27</v>
      </c>
      <c r="E47" s="417">
        <v>1653</v>
      </c>
      <c r="F47" s="418">
        <v>165</v>
      </c>
      <c r="G47" s="417">
        <v>1845</v>
      </c>
      <c r="H47" s="394">
        <v>0.17841880341880342</v>
      </c>
      <c r="I47" s="394">
        <v>1.9764957264957264E-2</v>
      </c>
      <c r="J47" s="394">
        <v>0.10523504273504274</v>
      </c>
    </row>
    <row r="48" spans="1:10" x14ac:dyDescent="0.25">
      <c r="A48" s="2">
        <v>43</v>
      </c>
      <c r="B48" s="351"/>
      <c r="C48" s="417"/>
      <c r="D48" s="417"/>
      <c r="E48" s="417"/>
      <c r="F48" s="418"/>
      <c r="G48" s="417"/>
      <c r="H48" s="394"/>
      <c r="I48" s="394"/>
      <c r="J48" s="394"/>
    </row>
    <row r="49" spans="1:13" s="107" customFormat="1" x14ac:dyDescent="0.25">
      <c r="A49" s="107">
        <v>44</v>
      </c>
      <c r="B49" s="352" t="s">
        <v>40</v>
      </c>
      <c r="C49" s="423"/>
      <c r="D49" s="423"/>
      <c r="E49" s="423"/>
      <c r="F49" s="424"/>
      <c r="G49" s="423"/>
      <c r="H49" s="413"/>
      <c r="I49" s="413"/>
      <c r="J49" s="413"/>
    </row>
    <row r="50" spans="1:13" x14ac:dyDescent="0.25">
      <c r="A50" s="2">
        <v>45</v>
      </c>
      <c r="B50" s="351" t="s">
        <v>608</v>
      </c>
      <c r="C50" s="417">
        <v>16</v>
      </c>
      <c r="D50" s="417">
        <v>4</v>
      </c>
      <c r="E50" s="417">
        <v>314</v>
      </c>
      <c r="F50" s="418"/>
      <c r="G50" s="417">
        <v>334</v>
      </c>
      <c r="H50" s="394">
        <v>0.13114754098360656</v>
      </c>
      <c r="I50" s="394">
        <v>1.6393442622950821E-2</v>
      </c>
      <c r="J50" s="394">
        <v>1.3661202185792349E-2</v>
      </c>
    </row>
    <row r="51" spans="1:13" s="94" customFormat="1" x14ac:dyDescent="0.25">
      <c r="A51" s="94">
        <v>46</v>
      </c>
      <c r="B51" s="349" t="s">
        <v>609</v>
      </c>
      <c r="C51" s="419">
        <v>60</v>
      </c>
      <c r="D51" s="419"/>
      <c r="E51" s="419">
        <v>2000</v>
      </c>
      <c r="F51" s="420">
        <v>215</v>
      </c>
      <c r="G51" s="419">
        <v>2275</v>
      </c>
      <c r="H51" s="410">
        <v>0.10204081632653061</v>
      </c>
      <c r="I51" s="410">
        <v>2.7210884353741496E-2</v>
      </c>
      <c r="J51" s="410">
        <v>0.25804988662131517</v>
      </c>
    </row>
    <row r="52" spans="1:13" x14ac:dyDescent="0.25">
      <c r="A52" s="2">
        <v>47</v>
      </c>
      <c r="B52" s="351" t="s">
        <v>610</v>
      </c>
      <c r="C52" s="417"/>
      <c r="D52" s="417"/>
      <c r="E52" s="417">
        <v>342</v>
      </c>
      <c r="F52" s="418"/>
      <c r="G52" s="417">
        <v>342</v>
      </c>
      <c r="H52" s="394">
        <v>0.12903225806451613</v>
      </c>
      <c r="I52" s="394">
        <v>2.5345622119815669E-2</v>
      </c>
      <c r="J52" s="394">
        <v>0.26267281105990781</v>
      </c>
    </row>
    <row r="53" spans="1:13" s="94" customFormat="1" x14ac:dyDescent="0.25">
      <c r="A53" s="94">
        <v>48</v>
      </c>
      <c r="B53" s="349" t="s">
        <v>611</v>
      </c>
      <c r="C53" s="419"/>
      <c r="D53" s="419"/>
      <c r="E53" s="419"/>
      <c r="F53" s="420"/>
      <c r="G53" s="419"/>
      <c r="H53" s="410"/>
      <c r="I53" s="410"/>
      <c r="J53" s="410"/>
    </row>
    <row r="54" spans="1:13" x14ac:dyDescent="0.25">
      <c r="A54" s="2">
        <v>49</v>
      </c>
      <c r="B54" s="351" t="s">
        <v>612</v>
      </c>
      <c r="C54" s="417">
        <v>214</v>
      </c>
      <c r="D54" s="417"/>
      <c r="E54" s="417">
        <v>7617</v>
      </c>
      <c r="F54" s="418">
        <v>5346</v>
      </c>
      <c r="G54" s="417">
        <v>13177</v>
      </c>
      <c r="H54" s="394">
        <v>9.9317486467404098E-2</v>
      </c>
      <c r="I54" s="394">
        <v>2.0828430218875028E-2</v>
      </c>
      <c r="J54" s="394">
        <v>0.2894798776182631</v>
      </c>
    </row>
    <row r="55" spans="1:13" x14ac:dyDescent="0.25">
      <c r="A55" s="2">
        <v>51</v>
      </c>
      <c r="B55" s="351"/>
      <c r="C55" s="417"/>
      <c r="D55" s="417"/>
      <c r="E55" s="417"/>
      <c r="F55" s="418"/>
      <c r="G55" s="417"/>
      <c r="H55" s="394"/>
      <c r="I55" s="394"/>
      <c r="J55" s="394"/>
    </row>
    <row r="56" spans="1:13" s="107" customFormat="1" x14ac:dyDescent="0.25">
      <c r="A56" s="107">
        <v>52</v>
      </c>
      <c r="B56" s="352" t="s">
        <v>145</v>
      </c>
      <c r="C56" s="423"/>
      <c r="D56" s="423"/>
      <c r="E56" s="423"/>
      <c r="F56" s="424"/>
      <c r="G56" s="423"/>
      <c r="H56" s="413"/>
      <c r="I56" s="413"/>
      <c r="J56" s="413"/>
    </row>
    <row r="57" spans="1:13" x14ac:dyDescent="0.25">
      <c r="A57" s="2">
        <v>53</v>
      </c>
      <c r="B57" s="351" t="s">
        <v>138</v>
      </c>
      <c r="C57" s="417">
        <v>8</v>
      </c>
      <c r="D57" s="417">
        <v>24</v>
      </c>
      <c r="E57" s="417"/>
      <c r="F57" s="418"/>
      <c r="G57" s="417">
        <v>32</v>
      </c>
      <c r="H57" s="394"/>
      <c r="I57" s="394"/>
      <c r="J57" s="394">
        <v>2.8571428571428571E-2</v>
      </c>
    </row>
    <row r="58" spans="1:13" s="94" customFormat="1" x14ac:dyDescent="0.25">
      <c r="A58" s="94">
        <v>54</v>
      </c>
      <c r="B58" s="349" t="s">
        <v>139</v>
      </c>
      <c r="C58" s="419"/>
      <c r="D58" s="419">
        <v>9</v>
      </c>
      <c r="E58" s="419"/>
      <c r="F58" s="420"/>
      <c r="G58" s="419">
        <v>9</v>
      </c>
      <c r="H58" s="410"/>
      <c r="I58" s="410"/>
      <c r="J58" s="410"/>
    </row>
    <row r="59" spans="1:13" x14ac:dyDescent="0.25">
      <c r="A59" s="2">
        <v>56</v>
      </c>
      <c r="B59" s="351"/>
      <c r="C59" s="417"/>
      <c r="D59" s="417"/>
      <c r="E59" s="417"/>
      <c r="F59" s="418"/>
      <c r="G59" s="417"/>
      <c r="H59" s="394"/>
      <c r="I59" s="394"/>
      <c r="J59" s="394"/>
      <c r="L59" s="2"/>
      <c r="M59" s="2"/>
    </row>
    <row r="60" spans="1:13" s="15" customFormat="1" x14ac:dyDescent="0.25">
      <c r="A60" s="15">
        <v>57</v>
      </c>
      <c r="B60" s="347" t="s">
        <v>148</v>
      </c>
      <c r="C60" s="421"/>
      <c r="D60" s="421"/>
      <c r="E60" s="421"/>
      <c r="F60" s="422"/>
      <c r="G60" s="421"/>
      <c r="H60" s="411"/>
      <c r="I60" s="411"/>
      <c r="J60" s="411"/>
    </row>
    <row r="61" spans="1:13" s="94" customFormat="1" x14ac:dyDescent="0.25">
      <c r="A61" s="94">
        <v>58</v>
      </c>
      <c r="B61" s="349" t="s">
        <v>46</v>
      </c>
      <c r="C61" s="419">
        <v>2</v>
      </c>
      <c r="D61" s="419"/>
      <c r="E61" s="419">
        <v>603</v>
      </c>
      <c r="F61" s="420">
        <v>248</v>
      </c>
      <c r="G61" s="419">
        <v>853</v>
      </c>
      <c r="H61" s="410">
        <v>0.11366711772665765</v>
      </c>
      <c r="I61" s="410">
        <v>1.7591339648173207E-2</v>
      </c>
      <c r="J61" s="410">
        <v>0.12449255751014884</v>
      </c>
    </row>
    <row r="62" spans="1:13" x14ac:dyDescent="0.25">
      <c r="A62" s="2">
        <v>59</v>
      </c>
      <c r="B62" s="351" t="s">
        <v>64</v>
      </c>
      <c r="C62" s="417"/>
      <c r="D62" s="417"/>
      <c r="E62" s="417">
        <v>114</v>
      </c>
      <c r="F62" s="418"/>
      <c r="G62" s="417">
        <v>114</v>
      </c>
      <c r="H62" s="394">
        <v>4.9180327868852458E-2</v>
      </c>
      <c r="I62" s="394"/>
      <c r="J62" s="394">
        <v>0.22131147540983606</v>
      </c>
    </row>
    <row r="63" spans="1:13" s="94" customFormat="1" x14ac:dyDescent="0.25">
      <c r="A63" s="94">
        <v>60</v>
      </c>
      <c r="B63" s="349" t="s">
        <v>47</v>
      </c>
      <c r="C63" s="419"/>
      <c r="D63" s="419">
        <v>32</v>
      </c>
      <c r="E63" s="419">
        <v>856</v>
      </c>
      <c r="F63" s="420">
        <v>287</v>
      </c>
      <c r="G63" s="419">
        <v>1175</v>
      </c>
      <c r="H63" s="410">
        <v>0.25077720207253884</v>
      </c>
      <c r="I63" s="410">
        <v>6.2176165803108805E-3</v>
      </c>
      <c r="J63" s="410">
        <v>0.12331606217616581</v>
      </c>
    </row>
    <row r="64" spans="1:13" x14ac:dyDescent="0.25">
      <c r="A64" s="2">
        <v>61</v>
      </c>
      <c r="B64" s="351" t="s">
        <v>48</v>
      </c>
      <c r="C64" s="417"/>
      <c r="D64" s="417"/>
      <c r="E64" s="417">
        <v>472</v>
      </c>
      <c r="F64" s="418"/>
      <c r="G64" s="417">
        <v>472</v>
      </c>
      <c r="H64" s="394">
        <v>0.10934393638170974</v>
      </c>
      <c r="I64" s="394">
        <v>2.982107355864811E-2</v>
      </c>
      <c r="J64" s="394">
        <v>0.3359840954274354</v>
      </c>
    </row>
    <row r="65" spans="1:10" s="94" customFormat="1" x14ac:dyDescent="0.25">
      <c r="A65" s="94">
        <v>62</v>
      </c>
      <c r="B65" s="349" t="s">
        <v>58</v>
      </c>
      <c r="C65" s="419"/>
      <c r="D65" s="419"/>
      <c r="E65" s="419">
        <v>455</v>
      </c>
      <c r="F65" s="420"/>
      <c r="G65" s="419">
        <v>455</v>
      </c>
      <c r="H65" s="410">
        <v>0.19526627218934911</v>
      </c>
      <c r="I65" s="410"/>
      <c r="J65" s="410">
        <v>0.24063116370808679</v>
      </c>
    </row>
    <row r="66" spans="1:10" x14ac:dyDescent="0.25">
      <c r="A66" s="2">
        <v>63</v>
      </c>
      <c r="B66" s="351" t="s">
        <v>63</v>
      </c>
      <c r="C66" s="417">
        <v>4</v>
      </c>
      <c r="D66" s="417"/>
      <c r="E66" s="417">
        <v>763</v>
      </c>
      <c r="F66" s="418">
        <v>449</v>
      </c>
      <c r="G66" s="417">
        <v>1216</v>
      </c>
      <c r="H66" s="394">
        <v>0.43817527010804319</v>
      </c>
      <c r="I66" s="394">
        <v>3.721488595438175E-2</v>
      </c>
      <c r="J66" s="394">
        <v>0.1092436974789916</v>
      </c>
    </row>
    <row r="67" spans="1:10" s="94" customFormat="1" x14ac:dyDescent="0.25">
      <c r="A67" s="94">
        <v>64</v>
      </c>
      <c r="B67" s="349" t="s">
        <v>49</v>
      </c>
      <c r="C67" s="419"/>
      <c r="D67" s="419"/>
      <c r="E67" s="419">
        <v>627</v>
      </c>
      <c r="F67" s="420">
        <v>9</v>
      </c>
      <c r="G67" s="419">
        <v>636</v>
      </c>
      <c r="H67" s="410">
        <v>0.11868686868686869</v>
      </c>
      <c r="I67" s="410">
        <v>1.1363636363636364E-2</v>
      </c>
      <c r="J67" s="410">
        <v>0.15782828282828282</v>
      </c>
    </row>
    <row r="68" spans="1:10" x14ac:dyDescent="0.25">
      <c r="A68" s="2">
        <v>65</v>
      </c>
      <c r="B68" s="351" t="s">
        <v>50</v>
      </c>
      <c r="C68" s="417">
        <v>11</v>
      </c>
      <c r="D68" s="417">
        <v>5</v>
      </c>
      <c r="E68" s="417">
        <v>413</v>
      </c>
      <c r="F68" s="418">
        <v>532</v>
      </c>
      <c r="G68" s="417">
        <v>961</v>
      </c>
      <c r="H68" s="394">
        <v>3.4324942791762014E-2</v>
      </c>
      <c r="I68" s="394"/>
      <c r="J68" s="394">
        <v>4.1189931350114416E-2</v>
      </c>
    </row>
    <row r="69" spans="1:10" s="94" customFormat="1" x14ac:dyDescent="0.25">
      <c r="A69" s="94">
        <v>66</v>
      </c>
      <c r="B69" s="349" t="s">
        <v>56</v>
      </c>
      <c r="C69" s="419"/>
      <c r="D69" s="419">
        <v>5</v>
      </c>
      <c r="E69" s="419">
        <v>33</v>
      </c>
      <c r="F69" s="420"/>
      <c r="G69" s="419">
        <v>38</v>
      </c>
      <c r="H69" s="410">
        <v>0.16949152542372881</v>
      </c>
      <c r="I69" s="410"/>
      <c r="J69" s="410"/>
    </row>
    <row r="70" spans="1:10" x14ac:dyDescent="0.25">
      <c r="A70" s="2">
        <v>67</v>
      </c>
      <c r="B70" s="351" t="s">
        <v>62</v>
      </c>
      <c r="C70" s="417">
        <v>3</v>
      </c>
      <c r="D70" s="417">
        <v>10</v>
      </c>
      <c r="E70" s="417">
        <v>207</v>
      </c>
      <c r="F70" s="418">
        <v>58</v>
      </c>
      <c r="G70" s="417">
        <v>278</v>
      </c>
      <c r="H70" s="394">
        <v>0.2</v>
      </c>
      <c r="I70" s="394">
        <v>9.0909090909090905E-3</v>
      </c>
      <c r="J70" s="394">
        <v>1.8181818181818181E-2</v>
      </c>
    </row>
    <row r="71" spans="1:10" s="94" customFormat="1" x14ac:dyDescent="0.25">
      <c r="A71" s="94">
        <v>68</v>
      </c>
      <c r="B71" s="349" t="s">
        <v>52</v>
      </c>
      <c r="C71" s="419"/>
      <c r="D71" s="419"/>
      <c r="E71" s="419">
        <v>619</v>
      </c>
      <c r="F71" s="420"/>
      <c r="G71" s="419">
        <v>619</v>
      </c>
      <c r="H71" s="410">
        <v>0.13408723747980614</v>
      </c>
      <c r="I71" s="410">
        <v>1.6155088852988692E-2</v>
      </c>
      <c r="J71" s="410">
        <v>0.25525040387722131</v>
      </c>
    </row>
    <row r="72" spans="1:10" x14ac:dyDescent="0.25">
      <c r="A72" s="2">
        <v>69</v>
      </c>
      <c r="B72" s="351" t="s">
        <v>53</v>
      </c>
      <c r="C72" s="417"/>
      <c r="D72" s="417"/>
      <c r="E72" s="417">
        <v>426</v>
      </c>
      <c r="F72" s="418">
        <v>989</v>
      </c>
      <c r="G72" s="417">
        <v>1415</v>
      </c>
      <c r="H72" s="394">
        <v>0.11372549019607843</v>
      </c>
      <c r="I72" s="394"/>
      <c r="J72" s="394">
        <v>0.15294117647058825</v>
      </c>
    </row>
    <row r="73" spans="1:10" s="94" customFormat="1" x14ac:dyDescent="0.25">
      <c r="A73" s="94">
        <v>70</v>
      </c>
      <c r="B73" s="349" t="s">
        <v>54</v>
      </c>
      <c r="C73" s="419"/>
      <c r="D73" s="419"/>
      <c r="E73" s="419">
        <v>438</v>
      </c>
      <c r="F73" s="420"/>
      <c r="G73" s="419">
        <v>438</v>
      </c>
      <c r="H73" s="410">
        <v>7.2088724584103508E-2</v>
      </c>
      <c r="I73" s="410">
        <v>1.4787430683918669E-2</v>
      </c>
      <c r="J73" s="410">
        <v>0.43068391866913125</v>
      </c>
    </row>
    <row r="74" spans="1:10" x14ac:dyDescent="0.25">
      <c r="A74" s="2">
        <v>71</v>
      </c>
      <c r="B74" s="351" t="s">
        <v>51</v>
      </c>
      <c r="C74" s="417">
        <v>14</v>
      </c>
      <c r="D74" s="417"/>
      <c r="E74" s="417">
        <v>151</v>
      </c>
      <c r="F74" s="418">
        <v>10</v>
      </c>
      <c r="G74" s="417">
        <v>175</v>
      </c>
      <c r="H74" s="394"/>
      <c r="I74" s="394"/>
      <c r="J74" s="394"/>
    </row>
    <row r="75" spans="1:10" s="94" customFormat="1" x14ac:dyDescent="0.25">
      <c r="A75" s="94">
        <v>72</v>
      </c>
      <c r="B75" s="349" t="s">
        <v>55</v>
      </c>
      <c r="C75" s="419"/>
      <c r="D75" s="419"/>
      <c r="E75" s="419">
        <v>147</v>
      </c>
      <c r="F75" s="420">
        <v>22</v>
      </c>
      <c r="G75" s="419">
        <v>169</v>
      </c>
      <c r="H75" s="410"/>
      <c r="I75" s="410"/>
      <c r="J75" s="410"/>
    </row>
    <row r="76" spans="1:10" x14ac:dyDescent="0.25">
      <c r="A76" s="2">
        <v>73</v>
      </c>
      <c r="B76" s="351" t="s">
        <v>57</v>
      </c>
      <c r="C76" s="417">
        <v>8</v>
      </c>
      <c r="D76" s="417">
        <v>4</v>
      </c>
      <c r="E76" s="417">
        <v>203</v>
      </c>
      <c r="F76" s="418"/>
      <c r="G76" s="417">
        <v>215</v>
      </c>
      <c r="H76" s="394">
        <v>5.9907834101382486E-2</v>
      </c>
      <c r="I76" s="394"/>
      <c r="J76" s="394">
        <v>9.2165898617511521E-3</v>
      </c>
    </row>
    <row r="77" spans="1:10" s="94" customFormat="1" x14ac:dyDescent="0.25">
      <c r="A77" s="94">
        <v>74</v>
      </c>
      <c r="B77" s="349" t="s">
        <v>65</v>
      </c>
      <c r="C77" s="419">
        <v>8</v>
      </c>
      <c r="D77" s="419">
        <v>11</v>
      </c>
      <c r="E77" s="419">
        <v>16</v>
      </c>
      <c r="F77" s="420"/>
      <c r="G77" s="419">
        <v>35</v>
      </c>
      <c r="H77" s="410">
        <v>0.17142857142857143</v>
      </c>
      <c r="I77" s="410"/>
      <c r="J77" s="410"/>
    </row>
    <row r="78" spans="1:10" x14ac:dyDescent="0.25">
      <c r="A78" s="2">
        <v>75</v>
      </c>
      <c r="B78" s="351" t="s">
        <v>66</v>
      </c>
      <c r="C78" s="417"/>
      <c r="D78" s="417"/>
      <c r="E78" s="417"/>
      <c r="F78" s="418"/>
      <c r="G78" s="417"/>
      <c r="H78" s="394"/>
      <c r="I78" s="394"/>
      <c r="J78" s="394"/>
    </row>
    <row r="79" spans="1:10" s="94" customFormat="1" x14ac:dyDescent="0.25">
      <c r="A79" s="94">
        <v>76</v>
      </c>
      <c r="B79" s="349" t="s">
        <v>59</v>
      </c>
      <c r="C79" s="419">
        <v>44</v>
      </c>
      <c r="D79" s="419">
        <v>233</v>
      </c>
      <c r="E79" s="419">
        <v>543</v>
      </c>
      <c r="F79" s="420">
        <v>682</v>
      </c>
      <c r="G79" s="419">
        <v>1502</v>
      </c>
      <c r="H79" s="410">
        <v>0.5722543352601156</v>
      </c>
      <c r="I79" s="410"/>
      <c r="J79" s="410">
        <v>5.8959537572254334E-2</v>
      </c>
    </row>
    <row r="80" spans="1:10" x14ac:dyDescent="0.25">
      <c r="A80" s="2">
        <v>77</v>
      </c>
      <c r="B80" s="351" t="s">
        <v>60</v>
      </c>
      <c r="C80" s="417"/>
      <c r="D80" s="417"/>
      <c r="E80" s="417">
        <v>417</v>
      </c>
      <c r="F80" s="418">
        <v>20</v>
      </c>
      <c r="G80" s="417">
        <v>437</v>
      </c>
      <c r="H80" s="394">
        <v>6.6518847006651879E-2</v>
      </c>
      <c r="I80" s="394">
        <v>2.8824833702882482E-2</v>
      </c>
      <c r="J80" s="394">
        <v>0.270509977827051</v>
      </c>
    </row>
    <row r="81" spans="1:10" s="94" customFormat="1" x14ac:dyDescent="0.25">
      <c r="A81" s="94">
        <v>78</v>
      </c>
      <c r="B81" s="349" t="s">
        <v>165</v>
      </c>
      <c r="C81" s="419">
        <v>38</v>
      </c>
      <c r="D81" s="419"/>
      <c r="E81" s="419">
        <v>560</v>
      </c>
      <c r="F81" s="420">
        <v>1307</v>
      </c>
      <c r="G81" s="419">
        <v>1905</v>
      </c>
      <c r="H81" s="410">
        <v>0.10784313725490197</v>
      </c>
      <c r="I81" s="410">
        <v>2.2408963585434174E-2</v>
      </c>
      <c r="J81" s="410">
        <v>6.5826330532212887E-2</v>
      </c>
    </row>
    <row r="82" spans="1:10" x14ac:dyDescent="0.25">
      <c r="A82" s="2">
        <v>79</v>
      </c>
      <c r="B82" s="351" t="s">
        <v>61</v>
      </c>
      <c r="C82" s="417"/>
      <c r="D82" s="417"/>
      <c r="E82" s="417">
        <v>768</v>
      </c>
      <c r="F82" s="418"/>
      <c r="G82" s="417">
        <v>768</v>
      </c>
      <c r="H82" s="394">
        <v>7.6848249027237359E-2</v>
      </c>
      <c r="I82" s="394">
        <v>7.7821011673151752E-3</v>
      </c>
      <c r="J82" s="394">
        <v>0.39007782101167315</v>
      </c>
    </row>
    <row r="83" spans="1:10" s="94" customFormat="1" x14ac:dyDescent="0.25">
      <c r="A83" s="94">
        <v>80</v>
      </c>
      <c r="B83" s="349" t="s">
        <v>166</v>
      </c>
      <c r="C83" s="419">
        <v>21</v>
      </c>
      <c r="D83" s="419">
        <v>17</v>
      </c>
      <c r="E83" s="419">
        <v>560</v>
      </c>
      <c r="F83" s="420">
        <v>49</v>
      </c>
      <c r="G83" s="419">
        <v>647</v>
      </c>
      <c r="H83" s="410">
        <v>0.12621359223300971</v>
      </c>
      <c r="I83" s="410"/>
      <c r="J83" s="410">
        <v>3.3980582524271843E-2</v>
      </c>
    </row>
    <row r="84" spans="1:10" x14ac:dyDescent="0.25">
      <c r="A84" s="2">
        <v>81</v>
      </c>
      <c r="B84" s="351" t="s">
        <v>398</v>
      </c>
      <c r="C84" s="417"/>
      <c r="D84" s="417"/>
      <c r="E84" s="417">
        <v>1335</v>
      </c>
      <c r="F84" s="418">
        <v>1559</v>
      </c>
      <c r="G84" s="417">
        <v>2894</v>
      </c>
      <c r="H84" s="394">
        <v>5.7602143335565972E-2</v>
      </c>
      <c r="I84" s="394">
        <v>1.4735432016075016E-2</v>
      </c>
      <c r="J84" s="394">
        <v>0.17749497655726726</v>
      </c>
    </row>
    <row r="85" spans="1:10" x14ac:dyDescent="0.25">
      <c r="A85" s="2">
        <v>83</v>
      </c>
      <c r="B85" s="351"/>
      <c r="C85" s="417"/>
      <c r="D85" s="417"/>
      <c r="E85" s="417"/>
      <c r="F85" s="418"/>
      <c r="G85" s="417"/>
      <c r="H85" s="394"/>
      <c r="I85" s="394"/>
      <c r="J85" s="394"/>
    </row>
    <row r="86" spans="1:10" s="107" customFormat="1" x14ac:dyDescent="0.25">
      <c r="A86" s="107">
        <v>84</v>
      </c>
      <c r="B86" s="352" t="s">
        <v>67</v>
      </c>
      <c r="C86" s="423"/>
      <c r="D86" s="423"/>
      <c r="E86" s="423"/>
      <c r="F86" s="424"/>
      <c r="G86" s="423"/>
      <c r="H86" s="413"/>
      <c r="I86" s="413"/>
      <c r="J86" s="413"/>
    </row>
    <row r="87" spans="1:10" x14ac:dyDescent="0.25">
      <c r="A87" s="2">
        <v>85</v>
      </c>
      <c r="B87" s="351" t="s">
        <v>68</v>
      </c>
      <c r="C87" s="417">
        <v>24</v>
      </c>
      <c r="D87" s="417">
        <v>13</v>
      </c>
      <c r="E87" s="417">
        <v>6</v>
      </c>
      <c r="F87" s="418"/>
      <c r="G87" s="417">
        <v>43</v>
      </c>
      <c r="H87" s="394">
        <v>0.37209302325581395</v>
      </c>
      <c r="I87" s="394">
        <v>9.3023255813953487E-2</v>
      </c>
      <c r="J87" s="394"/>
    </row>
    <row r="88" spans="1:10" s="94" customFormat="1" x14ac:dyDescent="0.25">
      <c r="A88" s="94">
        <v>86</v>
      </c>
      <c r="B88" s="349" t="s">
        <v>94</v>
      </c>
      <c r="C88" s="419">
        <v>161</v>
      </c>
      <c r="D88" s="419"/>
      <c r="E88" s="419"/>
      <c r="F88" s="420"/>
      <c r="G88" s="419">
        <v>161</v>
      </c>
      <c r="H88" s="410">
        <v>0.87577639751552794</v>
      </c>
      <c r="I88" s="410"/>
      <c r="J88" s="410"/>
    </row>
    <row r="89" spans="1:10" x14ac:dyDescent="0.25">
      <c r="A89" s="2">
        <v>87</v>
      </c>
      <c r="B89" s="351" t="s">
        <v>97</v>
      </c>
      <c r="C89" s="417">
        <v>102</v>
      </c>
      <c r="D89" s="417">
        <v>69</v>
      </c>
      <c r="E89" s="417"/>
      <c r="F89" s="418"/>
      <c r="G89" s="417">
        <v>171</v>
      </c>
      <c r="H89" s="394">
        <v>1</v>
      </c>
      <c r="I89" s="394"/>
      <c r="J89" s="394"/>
    </row>
    <row r="90" spans="1:10" s="94" customFormat="1" x14ac:dyDescent="0.25">
      <c r="A90" s="94">
        <v>88</v>
      </c>
      <c r="B90" s="349" t="s">
        <v>135</v>
      </c>
      <c r="C90" s="419"/>
      <c r="D90" s="419">
        <v>358</v>
      </c>
      <c r="E90" s="419">
        <v>47</v>
      </c>
      <c r="F90" s="420">
        <v>196</v>
      </c>
      <c r="G90" s="419">
        <v>601</v>
      </c>
      <c r="H90" s="410">
        <v>0.98024691358024696</v>
      </c>
      <c r="I90" s="410"/>
      <c r="J90" s="410"/>
    </row>
    <row r="91" spans="1:10" x14ac:dyDescent="0.25">
      <c r="A91" s="2">
        <v>89</v>
      </c>
      <c r="B91" s="351" t="s">
        <v>81</v>
      </c>
      <c r="C91" s="417">
        <v>34</v>
      </c>
      <c r="D91" s="417">
        <v>105</v>
      </c>
      <c r="E91" s="417">
        <v>284</v>
      </c>
      <c r="F91" s="418"/>
      <c r="G91" s="417">
        <v>423</v>
      </c>
      <c r="H91" s="394"/>
      <c r="I91" s="394">
        <v>8.7470449172576833E-2</v>
      </c>
      <c r="J91" s="394"/>
    </row>
    <row r="92" spans="1:10" s="94" customFormat="1" x14ac:dyDescent="0.25">
      <c r="A92" s="94">
        <v>90</v>
      </c>
      <c r="B92" s="349" t="s">
        <v>108</v>
      </c>
      <c r="C92" s="419">
        <v>21</v>
      </c>
      <c r="D92" s="419"/>
      <c r="E92" s="419"/>
      <c r="F92" s="420"/>
      <c r="G92" s="419">
        <v>21</v>
      </c>
      <c r="H92" s="410"/>
      <c r="I92" s="410"/>
      <c r="J92" s="410"/>
    </row>
    <row r="93" spans="1:10" x14ac:dyDescent="0.25">
      <c r="A93" s="2">
        <v>91</v>
      </c>
      <c r="B93" s="351" t="s">
        <v>93</v>
      </c>
      <c r="C93" s="417">
        <v>509</v>
      </c>
      <c r="D93" s="417"/>
      <c r="E93" s="417"/>
      <c r="F93" s="418"/>
      <c r="G93" s="417">
        <v>509</v>
      </c>
      <c r="H93" s="394">
        <v>0.21807465618860511</v>
      </c>
      <c r="I93" s="394"/>
      <c r="J93" s="394"/>
    </row>
    <row r="94" spans="1:10" s="94" customFormat="1" x14ac:dyDescent="0.25">
      <c r="A94" s="94">
        <v>92</v>
      </c>
      <c r="B94" s="349" t="s">
        <v>102</v>
      </c>
      <c r="C94" s="419"/>
      <c r="D94" s="419"/>
      <c r="E94" s="419"/>
      <c r="F94" s="420"/>
      <c r="G94" s="419"/>
      <c r="H94" s="410"/>
      <c r="I94" s="410"/>
      <c r="J94" s="410"/>
    </row>
    <row r="95" spans="1:10" x14ac:dyDescent="0.25">
      <c r="A95" s="2">
        <v>93</v>
      </c>
      <c r="B95" s="351" t="s">
        <v>134</v>
      </c>
      <c r="C95" s="417"/>
      <c r="D95" s="417"/>
      <c r="E95" s="417"/>
      <c r="F95" s="418"/>
      <c r="G95" s="417"/>
      <c r="H95" s="394"/>
      <c r="I95" s="394"/>
      <c r="J95" s="394"/>
    </row>
    <row r="96" spans="1:10" s="94" customFormat="1" x14ac:dyDescent="0.25">
      <c r="A96" s="94">
        <v>94</v>
      </c>
      <c r="B96" s="349" t="s">
        <v>70</v>
      </c>
      <c r="C96" s="419"/>
      <c r="D96" s="419">
        <v>109</v>
      </c>
      <c r="E96" s="419">
        <v>140</v>
      </c>
      <c r="F96" s="420"/>
      <c r="G96" s="419">
        <v>249</v>
      </c>
      <c r="H96" s="410">
        <v>2.8112449799196786E-2</v>
      </c>
      <c r="I96" s="410">
        <v>0.18473895582329317</v>
      </c>
      <c r="J96" s="410"/>
    </row>
    <row r="97" spans="1:10" x14ac:dyDescent="0.25">
      <c r="A97" s="2">
        <v>95</v>
      </c>
      <c r="B97" s="351" t="s">
        <v>69</v>
      </c>
      <c r="C97" s="417"/>
      <c r="D97" s="417">
        <v>30</v>
      </c>
      <c r="E97" s="417">
        <v>20</v>
      </c>
      <c r="F97" s="418"/>
      <c r="G97" s="417">
        <v>50</v>
      </c>
      <c r="H97" s="394">
        <v>0.06</v>
      </c>
      <c r="I97" s="394">
        <v>0.4</v>
      </c>
      <c r="J97" s="394"/>
    </row>
    <row r="98" spans="1:10" s="94" customFormat="1" x14ac:dyDescent="0.25">
      <c r="A98" s="94">
        <v>96</v>
      </c>
      <c r="B98" s="349" t="s">
        <v>96</v>
      </c>
      <c r="C98" s="419">
        <v>75</v>
      </c>
      <c r="D98" s="419"/>
      <c r="E98" s="419"/>
      <c r="F98" s="420"/>
      <c r="G98" s="419">
        <v>75</v>
      </c>
      <c r="H98" s="410">
        <v>1</v>
      </c>
      <c r="I98" s="410"/>
      <c r="J98" s="410"/>
    </row>
    <row r="99" spans="1:10" x14ac:dyDescent="0.25">
      <c r="A99" s="2">
        <v>97</v>
      </c>
      <c r="B99" s="351" t="s">
        <v>88</v>
      </c>
      <c r="C99" s="417"/>
      <c r="D99" s="417"/>
      <c r="E99" s="417"/>
      <c r="F99" s="418"/>
      <c r="G99" s="417"/>
      <c r="H99" s="394"/>
      <c r="I99" s="394"/>
      <c r="J99" s="394"/>
    </row>
    <row r="100" spans="1:10" s="94" customFormat="1" x14ac:dyDescent="0.25">
      <c r="A100" s="94">
        <v>98</v>
      </c>
      <c r="B100" s="349" t="s">
        <v>137</v>
      </c>
      <c r="C100" s="419"/>
      <c r="D100" s="419">
        <v>11</v>
      </c>
      <c r="E100" s="419">
        <v>69</v>
      </c>
      <c r="F100" s="420"/>
      <c r="G100" s="419">
        <v>80</v>
      </c>
      <c r="H100" s="410"/>
      <c r="I100" s="410">
        <v>0.23749999999999999</v>
      </c>
      <c r="J100" s="410"/>
    </row>
    <row r="101" spans="1:10" x14ac:dyDescent="0.25">
      <c r="A101" s="2">
        <v>99</v>
      </c>
      <c r="B101" s="351" t="s">
        <v>71</v>
      </c>
      <c r="C101" s="417">
        <v>20</v>
      </c>
      <c r="D101" s="417">
        <v>61</v>
      </c>
      <c r="E101" s="417">
        <v>1</v>
      </c>
      <c r="F101" s="418"/>
      <c r="G101" s="417">
        <v>82</v>
      </c>
      <c r="H101" s="394">
        <v>0.73170731707317072</v>
      </c>
      <c r="I101" s="394"/>
      <c r="J101" s="394"/>
    </row>
    <row r="102" spans="1:10" s="94" customFormat="1" x14ac:dyDescent="0.25">
      <c r="A102" s="94">
        <v>100</v>
      </c>
      <c r="B102" s="349" t="s">
        <v>72</v>
      </c>
      <c r="C102" s="419">
        <v>67</v>
      </c>
      <c r="D102" s="419">
        <v>351</v>
      </c>
      <c r="E102" s="419">
        <v>37</v>
      </c>
      <c r="F102" s="420"/>
      <c r="G102" s="419">
        <v>455</v>
      </c>
      <c r="H102" s="410">
        <v>3.9560439560439559E-2</v>
      </c>
      <c r="I102" s="410">
        <v>0.12087912087912088</v>
      </c>
      <c r="J102" s="410"/>
    </row>
    <row r="103" spans="1:10" x14ac:dyDescent="0.25">
      <c r="A103" s="2">
        <v>101</v>
      </c>
      <c r="B103" s="351" t="s">
        <v>82</v>
      </c>
      <c r="C103" s="417">
        <v>136</v>
      </c>
      <c r="D103" s="417"/>
      <c r="E103" s="417"/>
      <c r="F103" s="418"/>
      <c r="G103" s="417">
        <v>136</v>
      </c>
      <c r="H103" s="394"/>
      <c r="I103" s="394"/>
      <c r="J103" s="394"/>
    </row>
    <row r="104" spans="1:10" s="94" customFormat="1" x14ac:dyDescent="0.25">
      <c r="A104" s="94">
        <v>102</v>
      </c>
      <c r="B104" s="349" t="s">
        <v>90</v>
      </c>
      <c r="C104" s="419">
        <v>48</v>
      </c>
      <c r="D104" s="419"/>
      <c r="E104" s="419"/>
      <c r="F104" s="420"/>
      <c r="G104" s="419">
        <v>48</v>
      </c>
      <c r="H104" s="410"/>
      <c r="I104" s="410"/>
      <c r="J104" s="410"/>
    </row>
    <row r="105" spans="1:10" x14ac:dyDescent="0.25">
      <c r="A105" s="2">
        <v>103</v>
      </c>
      <c r="B105" s="351" t="s">
        <v>124</v>
      </c>
      <c r="C105" s="417">
        <v>83</v>
      </c>
      <c r="D105" s="417"/>
      <c r="E105" s="417"/>
      <c r="F105" s="418"/>
      <c r="G105" s="417">
        <v>83</v>
      </c>
      <c r="H105" s="394"/>
      <c r="I105" s="394"/>
      <c r="J105" s="394"/>
    </row>
    <row r="106" spans="1:10" s="94" customFormat="1" x14ac:dyDescent="0.25">
      <c r="A106" s="94">
        <v>104</v>
      </c>
      <c r="B106" s="349" t="s">
        <v>111</v>
      </c>
      <c r="C106" s="419">
        <v>49</v>
      </c>
      <c r="D106" s="419"/>
      <c r="E106" s="419"/>
      <c r="F106" s="420"/>
      <c r="G106" s="419">
        <v>49</v>
      </c>
      <c r="H106" s="410"/>
      <c r="I106" s="410"/>
      <c r="J106" s="410"/>
    </row>
    <row r="107" spans="1:10" x14ac:dyDescent="0.25">
      <c r="A107" s="2">
        <v>105</v>
      </c>
      <c r="B107" s="351" t="s">
        <v>107</v>
      </c>
      <c r="C107" s="417">
        <v>406</v>
      </c>
      <c r="D107" s="417"/>
      <c r="E107" s="417"/>
      <c r="F107" s="418"/>
      <c r="G107" s="417">
        <v>406</v>
      </c>
      <c r="H107" s="394">
        <v>1</v>
      </c>
      <c r="I107" s="394"/>
      <c r="J107" s="394"/>
    </row>
    <row r="108" spans="1:10" s="94" customFormat="1" x14ac:dyDescent="0.25">
      <c r="A108" s="94">
        <v>106</v>
      </c>
      <c r="B108" s="349" t="s">
        <v>129</v>
      </c>
      <c r="C108" s="419">
        <v>3</v>
      </c>
      <c r="D108" s="419">
        <v>12</v>
      </c>
      <c r="E108" s="419">
        <v>5</v>
      </c>
      <c r="F108" s="420">
        <v>28</v>
      </c>
      <c r="G108" s="419">
        <v>48</v>
      </c>
      <c r="H108" s="410">
        <v>0.29818181818181816</v>
      </c>
      <c r="I108" s="410">
        <v>7.636363636363637E-2</v>
      </c>
      <c r="J108" s="410"/>
    </row>
    <row r="109" spans="1:10" x14ac:dyDescent="0.25">
      <c r="A109" s="2">
        <v>107</v>
      </c>
      <c r="B109" s="351" t="s">
        <v>75</v>
      </c>
      <c r="C109" s="417">
        <v>32</v>
      </c>
      <c r="D109" s="417">
        <v>157</v>
      </c>
      <c r="E109" s="417">
        <v>86</v>
      </c>
      <c r="F109" s="418">
        <v>75</v>
      </c>
      <c r="G109" s="417">
        <v>350</v>
      </c>
      <c r="H109" s="394"/>
      <c r="I109" s="394">
        <v>0.15</v>
      </c>
      <c r="J109" s="394"/>
    </row>
    <row r="110" spans="1:10" s="94" customFormat="1" x14ac:dyDescent="0.25">
      <c r="A110" s="94">
        <v>108</v>
      </c>
      <c r="B110" s="349" t="s">
        <v>109</v>
      </c>
      <c r="C110" s="419"/>
      <c r="D110" s="419"/>
      <c r="E110" s="419"/>
      <c r="F110" s="420"/>
      <c r="G110" s="419"/>
      <c r="H110" s="410"/>
      <c r="I110" s="410"/>
      <c r="J110" s="410"/>
    </row>
    <row r="111" spans="1:10" x14ac:dyDescent="0.25">
      <c r="A111" s="2">
        <v>109</v>
      </c>
      <c r="B111" s="351" t="s">
        <v>74</v>
      </c>
      <c r="C111" s="417">
        <v>28</v>
      </c>
      <c r="D111" s="417"/>
      <c r="E111" s="417"/>
      <c r="F111" s="418"/>
      <c r="G111" s="417">
        <v>28</v>
      </c>
      <c r="H111" s="394"/>
      <c r="I111" s="394"/>
      <c r="J111" s="394"/>
    </row>
    <row r="112" spans="1:10" s="94" customFormat="1" x14ac:dyDescent="0.25">
      <c r="A112" s="94">
        <v>110</v>
      </c>
      <c r="B112" s="349" t="s">
        <v>77</v>
      </c>
      <c r="C112" s="419">
        <v>91</v>
      </c>
      <c r="D112" s="419">
        <v>59</v>
      </c>
      <c r="E112" s="419">
        <v>7</v>
      </c>
      <c r="F112" s="420"/>
      <c r="G112" s="419">
        <v>157</v>
      </c>
      <c r="H112" s="410">
        <v>0.97452229299363058</v>
      </c>
      <c r="I112" s="410"/>
      <c r="J112" s="410"/>
    </row>
    <row r="113" spans="1:10" x14ac:dyDescent="0.25">
      <c r="A113" s="2">
        <v>111</v>
      </c>
      <c r="B113" s="351" t="s">
        <v>101</v>
      </c>
      <c r="C113" s="417"/>
      <c r="D113" s="417">
        <v>146</v>
      </c>
      <c r="E113" s="417"/>
      <c r="F113" s="418"/>
      <c r="G113" s="417">
        <v>146</v>
      </c>
      <c r="H113" s="394"/>
      <c r="I113" s="394"/>
      <c r="J113" s="394"/>
    </row>
    <row r="114" spans="1:10" s="94" customFormat="1" x14ac:dyDescent="0.25">
      <c r="A114" s="94">
        <v>112</v>
      </c>
      <c r="B114" s="349" t="s">
        <v>113</v>
      </c>
      <c r="C114" s="419"/>
      <c r="D114" s="419">
        <v>185</v>
      </c>
      <c r="E114" s="419">
        <v>51</v>
      </c>
      <c r="F114" s="420"/>
      <c r="G114" s="419">
        <v>236</v>
      </c>
      <c r="H114" s="410"/>
      <c r="I114" s="410"/>
      <c r="J114" s="410"/>
    </row>
    <row r="115" spans="1:10" x14ac:dyDescent="0.25">
      <c r="A115" s="2">
        <v>113</v>
      </c>
      <c r="B115" s="351" t="s">
        <v>112</v>
      </c>
      <c r="C115" s="417"/>
      <c r="D115" s="417"/>
      <c r="E115" s="417"/>
      <c r="F115" s="418"/>
      <c r="G115" s="417"/>
      <c r="H115" s="394"/>
      <c r="I115" s="394">
        <v>0.6228813559322034</v>
      </c>
      <c r="J115" s="394"/>
    </row>
    <row r="116" spans="1:10" s="94" customFormat="1" x14ac:dyDescent="0.25">
      <c r="A116" s="94">
        <v>114</v>
      </c>
      <c r="B116" s="349" t="s">
        <v>103</v>
      </c>
      <c r="C116" s="419"/>
      <c r="D116" s="419"/>
      <c r="E116" s="419"/>
      <c r="F116" s="420"/>
      <c r="G116" s="419"/>
      <c r="H116" s="410"/>
      <c r="I116" s="410"/>
      <c r="J116" s="410"/>
    </row>
    <row r="117" spans="1:10" x14ac:dyDescent="0.25">
      <c r="A117" s="2">
        <v>115</v>
      </c>
      <c r="B117" s="351" t="s">
        <v>117</v>
      </c>
      <c r="C117" s="417">
        <v>96</v>
      </c>
      <c r="D117" s="417">
        <v>317</v>
      </c>
      <c r="E117" s="417"/>
      <c r="F117" s="418"/>
      <c r="G117" s="417">
        <v>413</v>
      </c>
      <c r="H117" s="394"/>
      <c r="I117" s="394"/>
      <c r="J117" s="394"/>
    </row>
    <row r="118" spans="1:10" s="94" customFormat="1" x14ac:dyDescent="0.25">
      <c r="A118" s="94">
        <v>116</v>
      </c>
      <c r="B118" s="349" t="s">
        <v>89</v>
      </c>
      <c r="C118" s="419">
        <v>9</v>
      </c>
      <c r="D118" s="419">
        <v>37</v>
      </c>
      <c r="E118" s="419">
        <v>85</v>
      </c>
      <c r="F118" s="420"/>
      <c r="G118" s="419">
        <v>131</v>
      </c>
      <c r="H118" s="410"/>
      <c r="I118" s="410"/>
      <c r="J118" s="410"/>
    </row>
    <row r="119" spans="1:10" x14ac:dyDescent="0.25">
      <c r="A119" s="2">
        <v>117</v>
      </c>
      <c r="B119" s="351" t="s">
        <v>99</v>
      </c>
      <c r="C119" s="417">
        <v>8</v>
      </c>
      <c r="D119" s="417"/>
      <c r="E119" s="417"/>
      <c r="F119" s="418"/>
      <c r="G119" s="417">
        <v>8</v>
      </c>
      <c r="H119" s="394"/>
      <c r="I119" s="394"/>
      <c r="J119" s="394"/>
    </row>
    <row r="120" spans="1:10" s="94" customFormat="1" x14ac:dyDescent="0.25">
      <c r="A120" s="94">
        <v>118</v>
      </c>
      <c r="B120" s="349" t="s">
        <v>76</v>
      </c>
      <c r="C120" s="419">
        <v>117</v>
      </c>
      <c r="D120" s="419">
        <v>121</v>
      </c>
      <c r="E120" s="419"/>
      <c r="F120" s="420"/>
      <c r="G120" s="419">
        <v>238</v>
      </c>
      <c r="H120" s="410">
        <v>0.42016806722689076</v>
      </c>
      <c r="I120" s="410">
        <v>0.14285714285714285</v>
      </c>
      <c r="J120" s="410"/>
    </row>
    <row r="121" spans="1:10" x14ac:dyDescent="0.25">
      <c r="A121" s="2">
        <v>119</v>
      </c>
      <c r="B121" s="351" t="s">
        <v>120</v>
      </c>
      <c r="C121" s="417"/>
      <c r="D121" s="417">
        <v>70</v>
      </c>
      <c r="E121" s="417"/>
      <c r="F121" s="418"/>
      <c r="G121" s="417">
        <v>70</v>
      </c>
      <c r="H121" s="394"/>
      <c r="I121" s="394"/>
      <c r="J121" s="394"/>
    </row>
    <row r="122" spans="1:10" s="94" customFormat="1" x14ac:dyDescent="0.25">
      <c r="A122" s="94">
        <v>120</v>
      </c>
      <c r="B122" s="349" t="s">
        <v>271</v>
      </c>
      <c r="C122" s="419"/>
      <c r="D122" s="419"/>
      <c r="E122" s="419"/>
      <c r="F122" s="420"/>
      <c r="G122" s="419"/>
      <c r="H122" s="410"/>
      <c r="I122" s="410"/>
      <c r="J122" s="410"/>
    </row>
    <row r="123" spans="1:10" x14ac:dyDescent="0.25">
      <c r="A123" s="2">
        <v>121</v>
      </c>
      <c r="B123" s="351" t="s">
        <v>80</v>
      </c>
      <c r="C123" s="417"/>
      <c r="D123" s="417"/>
      <c r="E123" s="417"/>
      <c r="F123" s="418"/>
      <c r="G123" s="417"/>
      <c r="H123" s="394"/>
      <c r="I123" s="394"/>
      <c r="J123" s="394"/>
    </row>
    <row r="124" spans="1:10" s="94" customFormat="1" x14ac:dyDescent="0.25">
      <c r="A124" s="94">
        <v>122</v>
      </c>
      <c r="B124" s="349" t="s">
        <v>110</v>
      </c>
      <c r="C124" s="419"/>
      <c r="D124" s="419"/>
      <c r="E124" s="419"/>
      <c r="F124" s="420"/>
      <c r="G124" s="419"/>
      <c r="H124" s="410"/>
      <c r="I124" s="410"/>
      <c r="J124" s="410"/>
    </row>
    <row r="125" spans="1:10" x14ac:dyDescent="0.25">
      <c r="A125" s="2">
        <v>122.5</v>
      </c>
      <c r="B125" s="351" t="s">
        <v>363</v>
      </c>
      <c r="C125" s="417"/>
      <c r="D125" s="417"/>
      <c r="E125" s="417"/>
      <c r="F125" s="418"/>
      <c r="G125" s="417"/>
      <c r="H125" s="394"/>
      <c r="I125" s="394"/>
      <c r="J125" s="394"/>
    </row>
    <row r="126" spans="1:10" x14ac:dyDescent="0.25">
      <c r="A126" s="94">
        <v>123</v>
      </c>
      <c r="B126" s="349" t="s">
        <v>125</v>
      </c>
      <c r="C126" s="419">
        <v>43</v>
      </c>
      <c r="D126" s="419">
        <v>139</v>
      </c>
      <c r="E126" s="419">
        <v>48</v>
      </c>
      <c r="F126" s="420"/>
      <c r="G126" s="419">
        <v>230</v>
      </c>
      <c r="H126" s="410">
        <v>0.43478260869565216</v>
      </c>
      <c r="I126" s="410">
        <v>7.3913043478260873E-2</v>
      </c>
      <c r="J126" s="410"/>
    </row>
    <row r="127" spans="1:10" s="94" customFormat="1" x14ac:dyDescent="0.25">
      <c r="A127" s="2">
        <v>124</v>
      </c>
      <c r="B127" s="351" t="s">
        <v>160</v>
      </c>
      <c r="C127" s="417">
        <v>28</v>
      </c>
      <c r="D127" s="417">
        <v>68</v>
      </c>
      <c r="E127" s="417">
        <v>25</v>
      </c>
      <c r="F127" s="418"/>
      <c r="G127" s="417">
        <v>121</v>
      </c>
      <c r="H127" s="394">
        <v>0.41322314049586778</v>
      </c>
      <c r="I127" s="394">
        <v>6.6115702479338845E-2</v>
      </c>
      <c r="J127" s="394"/>
    </row>
    <row r="128" spans="1:10" x14ac:dyDescent="0.25">
      <c r="A128" s="94">
        <v>125</v>
      </c>
      <c r="B128" s="349" t="s">
        <v>127</v>
      </c>
      <c r="C128" s="419">
        <v>36</v>
      </c>
      <c r="D128" s="419">
        <v>76</v>
      </c>
      <c r="E128" s="419">
        <v>10</v>
      </c>
      <c r="F128" s="420"/>
      <c r="G128" s="419">
        <v>122</v>
      </c>
      <c r="H128" s="410">
        <v>0.41803278688524592</v>
      </c>
      <c r="I128" s="410">
        <v>0.13114754098360656</v>
      </c>
      <c r="J128" s="410"/>
    </row>
    <row r="129" spans="1:10" s="94" customFormat="1" x14ac:dyDescent="0.25">
      <c r="A129" s="2">
        <v>126</v>
      </c>
      <c r="B129" s="351" t="s">
        <v>121</v>
      </c>
      <c r="C129" s="417">
        <v>13</v>
      </c>
      <c r="D129" s="417">
        <v>30</v>
      </c>
      <c r="E129" s="417">
        <v>14</v>
      </c>
      <c r="F129" s="418"/>
      <c r="G129" s="417">
        <v>57</v>
      </c>
      <c r="H129" s="394">
        <v>0.50877192982456143</v>
      </c>
      <c r="I129" s="394">
        <v>0.10526315789473684</v>
      </c>
      <c r="J129" s="394"/>
    </row>
    <row r="130" spans="1:10" x14ac:dyDescent="0.25">
      <c r="A130" s="94">
        <v>127</v>
      </c>
      <c r="B130" s="349" t="s">
        <v>133</v>
      </c>
      <c r="C130" s="419">
        <v>16</v>
      </c>
      <c r="D130" s="419">
        <v>54</v>
      </c>
      <c r="E130" s="419">
        <v>17</v>
      </c>
      <c r="F130" s="420"/>
      <c r="G130" s="419">
        <v>87</v>
      </c>
      <c r="H130" s="410">
        <v>0.56321839080459768</v>
      </c>
      <c r="I130" s="410">
        <v>2.2988505747126436E-2</v>
      </c>
      <c r="J130" s="410"/>
    </row>
    <row r="131" spans="1:10" s="94" customFormat="1" x14ac:dyDescent="0.25">
      <c r="A131" s="2">
        <v>128</v>
      </c>
      <c r="B131" s="351" t="s">
        <v>79</v>
      </c>
      <c r="C131" s="417">
        <v>13</v>
      </c>
      <c r="D131" s="417">
        <v>65</v>
      </c>
      <c r="E131" s="417">
        <v>34</v>
      </c>
      <c r="F131" s="418"/>
      <c r="G131" s="417">
        <v>112</v>
      </c>
      <c r="H131" s="394">
        <v>0.4732142857142857</v>
      </c>
      <c r="I131" s="394">
        <v>6.25E-2</v>
      </c>
      <c r="J131" s="394"/>
    </row>
    <row r="132" spans="1:10" x14ac:dyDescent="0.25">
      <c r="A132" s="94">
        <v>129</v>
      </c>
      <c r="B132" s="349" t="s">
        <v>78</v>
      </c>
      <c r="C132" s="419">
        <v>18</v>
      </c>
      <c r="D132" s="419">
        <v>200</v>
      </c>
      <c r="E132" s="419">
        <v>174</v>
      </c>
      <c r="F132" s="420">
        <v>75</v>
      </c>
      <c r="G132" s="419">
        <v>467</v>
      </c>
      <c r="H132" s="410">
        <v>0.21938775510204081</v>
      </c>
      <c r="I132" s="410">
        <v>6.8877551020408156E-2</v>
      </c>
      <c r="J132" s="410"/>
    </row>
    <row r="133" spans="1:10" s="94" customFormat="1" x14ac:dyDescent="0.25">
      <c r="A133" s="2">
        <v>130</v>
      </c>
      <c r="B133" s="351" t="s">
        <v>118</v>
      </c>
      <c r="C133" s="417">
        <v>12</v>
      </c>
      <c r="D133" s="417">
        <v>138</v>
      </c>
      <c r="E133" s="417">
        <v>55</v>
      </c>
      <c r="F133" s="418"/>
      <c r="G133" s="417">
        <v>205</v>
      </c>
      <c r="H133" s="394">
        <v>0.42439024390243901</v>
      </c>
      <c r="I133" s="394">
        <v>0.1024390243902439</v>
      </c>
      <c r="J133" s="394"/>
    </row>
    <row r="134" spans="1:10" x14ac:dyDescent="0.25">
      <c r="A134" s="94">
        <v>131</v>
      </c>
      <c r="B134" s="349" t="s">
        <v>115</v>
      </c>
      <c r="C134" s="419">
        <v>14</v>
      </c>
      <c r="D134" s="419">
        <v>59</v>
      </c>
      <c r="E134" s="419">
        <v>24</v>
      </c>
      <c r="F134" s="420"/>
      <c r="G134" s="419">
        <v>97</v>
      </c>
      <c r="H134" s="410">
        <v>0.39175257731958762</v>
      </c>
      <c r="I134" s="410"/>
      <c r="J134" s="410"/>
    </row>
    <row r="135" spans="1:10" s="94" customFormat="1" x14ac:dyDescent="0.25">
      <c r="A135" s="2">
        <v>132</v>
      </c>
      <c r="B135" s="351" t="s">
        <v>116</v>
      </c>
      <c r="C135" s="417">
        <v>36</v>
      </c>
      <c r="D135" s="417">
        <v>147</v>
      </c>
      <c r="E135" s="417">
        <v>65</v>
      </c>
      <c r="F135" s="418"/>
      <c r="G135" s="417">
        <v>248</v>
      </c>
      <c r="H135" s="394">
        <v>0.41935483870967744</v>
      </c>
      <c r="I135" s="394">
        <v>5.2419354838709679E-2</v>
      </c>
      <c r="J135" s="394"/>
    </row>
    <row r="136" spans="1:10" x14ac:dyDescent="0.25">
      <c r="A136" s="94">
        <v>133</v>
      </c>
      <c r="B136" s="349" t="s">
        <v>92</v>
      </c>
      <c r="C136" s="419">
        <v>116</v>
      </c>
      <c r="D136" s="419"/>
      <c r="E136" s="419"/>
      <c r="F136" s="420"/>
      <c r="G136" s="419">
        <v>116</v>
      </c>
      <c r="H136" s="410"/>
      <c r="I136" s="410"/>
      <c r="J136" s="410"/>
    </row>
    <row r="137" spans="1:10" s="94" customFormat="1" x14ac:dyDescent="0.25">
      <c r="A137" s="94">
        <v>134</v>
      </c>
      <c r="B137" s="349" t="s">
        <v>91</v>
      </c>
      <c r="C137" s="419"/>
      <c r="D137" s="419"/>
      <c r="E137" s="419"/>
      <c r="F137" s="420"/>
      <c r="G137" s="419"/>
      <c r="H137" s="410"/>
      <c r="I137" s="410"/>
      <c r="J137" s="410"/>
    </row>
    <row r="138" spans="1:10" s="15" customFormat="1" x14ac:dyDescent="0.25">
      <c r="A138" s="2">
        <v>135</v>
      </c>
      <c r="B138" s="351" t="s">
        <v>85</v>
      </c>
      <c r="C138" s="417">
        <v>88</v>
      </c>
      <c r="D138" s="417"/>
      <c r="E138" s="417"/>
      <c r="F138" s="418"/>
      <c r="G138" s="417">
        <v>88</v>
      </c>
      <c r="H138" s="394"/>
      <c r="I138" s="394"/>
      <c r="J138" s="394"/>
    </row>
    <row r="139" spans="1:10" s="94" customFormat="1" x14ac:dyDescent="0.25">
      <c r="A139" s="94">
        <v>136</v>
      </c>
      <c r="B139" s="349" t="s">
        <v>86</v>
      </c>
      <c r="C139" s="419"/>
      <c r="D139" s="419"/>
      <c r="E139" s="419"/>
      <c r="F139" s="420"/>
      <c r="G139" s="419"/>
      <c r="H139" s="410"/>
      <c r="I139" s="410"/>
      <c r="J139" s="410"/>
    </row>
    <row r="140" spans="1:10" x14ac:dyDescent="0.25">
      <c r="A140" s="2">
        <v>137</v>
      </c>
      <c r="B140" s="351" t="s">
        <v>100</v>
      </c>
      <c r="C140" s="417"/>
      <c r="D140" s="417"/>
      <c r="E140" s="417"/>
      <c r="F140" s="418"/>
      <c r="G140" s="417"/>
      <c r="H140" s="394"/>
      <c r="I140" s="394"/>
      <c r="J140" s="394"/>
    </row>
    <row r="141" spans="1:10" s="94" customFormat="1" x14ac:dyDescent="0.25">
      <c r="A141" s="94">
        <v>138</v>
      </c>
      <c r="B141" s="349" t="s">
        <v>122</v>
      </c>
      <c r="C141" s="419"/>
      <c r="D141" s="419"/>
      <c r="E141" s="419"/>
      <c r="F141" s="420"/>
      <c r="G141" s="419"/>
      <c r="H141" s="410"/>
      <c r="I141" s="410"/>
      <c r="J141" s="410"/>
    </row>
    <row r="142" spans="1:10" x14ac:dyDescent="0.25">
      <c r="A142" s="2">
        <v>139</v>
      </c>
      <c r="B142" s="351" t="s">
        <v>161</v>
      </c>
      <c r="C142" s="417">
        <v>11</v>
      </c>
      <c r="D142" s="417">
        <v>39</v>
      </c>
      <c r="E142" s="417">
        <v>32</v>
      </c>
      <c r="F142" s="418"/>
      <c r="G142" s="417">
        <v>82</v>
      </c>
      <c r="H142" s="394">
        <v>0.45121951219512196</v>
      </c>
      <c r="I142" s="394">
        <v>3.6585365853658534E-2</v>
      </c>
      <c r="J142" s="394"/>
    </row>
    <row r="143" spans="1:10" s="94" customFormat="1" x14ac:dyDescent="0.25">
      <c r="A143" s="94">
        <v>140</v>
      </c>
      <c r="B143" s="349" t="s">
        <v>162</v>
      </c>
      <c r="C143" s="419">
        <v>23</v>
      </c>
      <c r="D143" s="419">
        <v>45</v>
      </c>
      <c r="E143" s="419">
        <v>22</v>
      </c>
      <c r="F143" s="420"/>
      <c r="G143" s="419">
        <v>90</v>
      </c>
      <c r="H143" s="410">
        <v>0.45555555555555555</v>
      </c>
      <c r="I143" s="410">
        <v>2.2222222222222223E-2</v>
      </c>
      <c r="J143" s="410"/>
    </row>
    <row r="144" spans="1:10" x14ac:dyDescent="0.25">
      <c r="A144" s="2">
        <v>141</v>
      </c>
      <c r="B144" s="351" t="s">
        <v>163</v>
      </c>
      <c r="C144" s="417"/>
      <c r="D144" s="417"/>
      <c r="E144" s="417"/>
      <c r="F144" s="418"/>
      <c r="G144" s="417"/>
      <c r="H144" s="394"/>
      <c r="I144" s="394"/>
      <c r="J144" s="394"/>
    </row>
    <row r="145" spans="1:10" s="94" customFormat="1" x14ac:dyDescent="0.25">
      <c r="A145" s="94">
        <v>142</v>
      </c>
      <c r="B145" s="349" t="s">
        <v>164</v>
      </c>
      <c r="C145" s="419">
        <v>17</v>
      </c>
      <c r="D145" s="419">
        <v>39</v>
      </c>
      <c r="E145" s="419">
        <v>13</v>
      </c>
      <c r="F145" s="420"/>
      <c r="G145" s="419">
        <v>69</v>
      </c>
      <c r="H145" s="410">
        <v>0.6376811594202898</v>
      </c>
      <c r="I145" s="410">
        <v>2.8985507246376812E-2</v>
      </c>
      <c r="J145" s="410"/>
    </row>
    <row r="146" spans="1:10" x14ac:dyDescent="0.25">
      <c r="A146" s="2">
        <v>143</v>
      </c>
      <c r="B146" s="351" t="s">
        <v>119</v>
      </c>
      <c r="C146" s="417">
        <v>73</v>
      </c>
      <c r="D146" s="417"/>
      <c r="E146" s="417"/>
      <c r="F146" s="418"/>
      <c r="G146" s="417">
        <v>73</v>
      </c>
      <c r="H146" s="394"/>
      <c r="I146" s="394"/>
      <c r="J146" s="394"/>
    </row>
    <row r="147" spans="1:10" s="94" customFormat="1" x14ac:dyDescent="0.25">
      <c r="A147" s="94">
        <v>144</v>
      </c>
      <c r="B147" s="349" t="s">
        <v>131</v>
      </c>
      <c r="C147" s="419">
        <v>14</v>
      </c>
      <c r="D147" s="419"/>
      <c r="E147" s="419"/>
      <c r="F147" s="420"/>
      <c r="G147" s="419">
        <v>14</v>
      </c>
      <c r="H147" s="410"/>
      <c r="I147" s="410"/>
      <c r="J147" s="410"/>
    </row>
    <row r="148" spans="1:10" x14ac:dyDescent="0.25">
      <c r="A148" s="2">
        <v>145</v>
      </c>
      <c r="B148" s="351" t="s">
        <v>114</v>
      </c>
      <c r="C148" s="417">
        <v>47</v>
      </c>
      <c r="D148" s="417"/>
      <c r="E148" s="417"/>
      <c r="F148" s="418"/>
      <c r="G148" s="417">
        <v>47</v>
      </c>
      <c r="H148" s="394"/>
      <c r="I148" s="394"/>
      <c r="J148" s="394"/>
    </row>
    <row r="149" spans="1:10" s="94" customFormat="1" x14ac:dyDescent="0.25">
      <c r="A149" s="94">
        <v>146</v>
      </c>
      <c r="B149" s="349" t="s">
        <v>130</v>
      </c>
      <c r="C149" s="419"/>
      <c r="D149" s="419"/>
      <c r="E149" s="419"/>
      <c r="F149" s="420"/>
      <c r="G149" s="419"/>
      <c r="H149" s="410"/>
      <c r="I149" s="410"/>
      <c r="J149" s="410"/>
    </row>
    <row r="150" spans="1:10" x14ac:dyDescent="0.25">
      <c r="A150" s="2">
        <v>147</v>
      </c>
      <c r="B150" s="351" t="s">
        <v>132</v>
      </c>
      <c r="C150" s="417">
        <v>18</v>
      </c>
      <c r="D150" s="417">
        <v>194</v>
      </c>
      <c r="E150" s="417">
        <v>1</v>
      </c>
      <c r="F150" s="418"/>
      <c r="G150" s="417">
        <v>213</v>
      </c>
      <c r="H150" s="394">
        <v>0.39906103286384975</v>
      </c>
      <c r="I150" s="394">
        <v>1.4084507042253521E-2</v>
      </c>
      <c r="J150" s="394"/>
    </row>
    <row r="151" spans="1:10" s="94" customFormat="1" x14ac:dyDescent="0.25">
      <c r="A151" s="94">
        <v>148</v>
      </c>
      <c r="B151" s="349" t="s">
        <v>84</v>
      </c>
      <c r="C151" s="419">
        <v>71</v>
      </c>
      <c r="D151" s="419"/>
      <c r="E151" s="419"/>
      <c r="F151" s="420"/>
      <c r="G151" s="419">
        <v>71</v>
      </c>
      <c r="H151" s="410"/>
      <c r="I151" s="410"/>
      <c r="J151" s="410"/>
    </row>
    <row r="152" spans="1:10" x14ac:dyDescent="0.25">
      <c r="A152" s="2">
        <v>149</v>
      </c>
      <c r="B152" s="351" t="s">
        <v>87</v>
      </c>
      <c r="C152" s="417">
        <v>83</v>
      </c>
      <c r="D152" s="417"/>
      <c r="E152" s="417"/>
      <c r="F152" s="418"/>
      <c r="G152" s="417">
        <v>83</v>
      </c>
      <c r="H152" s="394"/>
      <c r="I152" s="394"/>
      <c r="J152" s="394"/>
    </row>
    <row r="153" spans="1:10" s="94" customFormat="1" x14ac:dyDescent="0.25">
      <c r="A153" s="94">
        <v>150</v>
      </c>
      <c r="B153" s="349" t="s">
        <v>126</v>
      </c>
      <c r="C153" s="419">
        <v>39</v>
      </c>
      <c r="D153" s="419"/>
      <c r="E153" s="419"/>
      <c r="F153" s="420"/>
      <c r="G153" s="419">
        <v>39</v>
      </c>
      <c r="H153" s="410"/>
      <c r="I153" s="410"/>
      <c r="J153" s="410"/>
    </row>
    <row r="154" spans="1:10" x14ac:dyDescent="0.25">
      <c r="A154" s="2">
        <v>151</v>
      </c>
      <c r="B154" s="351" t="s">
        <v>104</v>
      </c>
      <c r="C154" s="417">
        <v>28</v>
      </c>
      <c r="D154" s="417"/>
      <c r="E154" s="417"/>
      <c r="F154" s="418"/>
      <c r="G154" s="417">
        <v>28</v>
      </c>
      <c r="H154" s="394"/>
      <c r="I154" s="394"/>
      <c r="J154" s="394"/>
    </row>
    <row r="155" spans="1:10" s="94" customFormat="1" x14ac:dyDescent="0.25">
      <c r="A155" s="94">
        <v>152</v>
      </c>
      <c r="B155" s="349" t="s">
        <v>105</v>
      </c>
      <c r="C155" s="419">
        <v>51</v>
      </c>
      <c r="D155" s="419"/>
      <c r="E155" s="419"/>
      <c r="F155" s="420"/>
      <c r="G155" s="419">
        <v>51</v>
      </c>
      <c r="H155" s="410"/>
      <c r="I155" s="410"/>
      <c r="J155" s="410"/>
    </row>
    <row r="156" spans="1:10" x14ac:dyDescent="0.25">
      <c r="A156" s="2">
        <v>153</v>
      </c>
      <c r="B156" s="351" t="s">
        <v>83</v>
      </c>
      <c r="C156" s="417">
        <v>60</v>
      </c>
      <c r="D156" s="417"/>
      <c r="E156" s="417"/>
      <c r="F156" s="418"/>
      <c r="G156" s="417">
        <v>60</v>
      </c>
      <c r="H156" s="394"/>
      <c r="I156" s="394"/>
      <c r="J156" s="394"/>
    </row>
    <row r="157" spans="1:10" s="94" customFormat="1" x14ac:dyDescent="0.25">
      <c r="A157" s="94">
        <v>154</v>
      </c>
      <c r="B157" s="349" t="s">
        <v>128</v>
      </c>
      <c r="C157" s="419">
        <v>34</v>
      </c>
      <c r="D157" s="419"/>
      <c r="E157" s="419"/>
      <c r="F157" s="420"/>
      <c r="G157" s="419">
        <v>34</v>
      </c>
      <c r="H157" s="410"/>
      <c r="I157" s="410"/>
      <c r="J157" s="410"/>
    </row>
    <row r="158" spans="1:10" x14ac:dyDescent="0.25">
      <c r="A158" s="2">
        <v>155</v>
      </c>
      <c r="B158" s="351" t="s">
        <v>95</v>
      </c>
      <c r="C158" s="417">
        <v>223</v>
      </c>
      <c r="D158" s="417"/>
      <c r="E158" s="417"/>
      <c r="F158" s="418"/>
      <c r="G158" s="417">
        <v>223</v>
      </c>
      <c r="H158" s="394">
        <v>0.273542600896861</v>
      </c>
      <c r="I158" s="394"/>
      <c r="J158" s="394"/>
    </row>
    <row r="159" spans="1:10" s="94" customFormat="1" x14ac:dyDescent="0.25">
      <c r="A159" s="94">
        <v>156</v>
      </c>
      <c r="B159" s="349" t="s">
        <v>123</v>
      </c>
      <c r="C159" s="419"/>
      <c r="D159" s="419"/>
      <c r="E159" s="419"/>
      <c r="F159" s="420"/>
      <c r="G159" s="419"/>
      <c r="H159" s="410"/>
      <c r="I159" s="410"/>
      <c r="J159" s="410"/>
    </row>
    <row r="160" spans="1:10" x14ac:dyDescent="0.25">
      <c r="A160" s="2">
        <v>157</v>
      </c>
      <c r="B160" s="351" t="s">
        <v>106</v>
      </c>
      <c r="C160" s="417"/>
      <c r="D160" s="417"/>
      <c r="E160" s="417"/>
      <c r="F160" s="418"/>
      <c r="G160" s="417"/>
      <c r="H160" s="394"/>
      <c r="I160" s="394"/>
      <c r="J160" s="394"/>
    </row>
    <row r="161" spans="1:13" s="94" customFormat="1" x14ac:dyDescent="0.25">
      <c r="A161" s="94">
        <v>158</v>
      </c>
      <c r="B161" s="349" t="s">
        <v>73</v>
      </c>
      <c r="C161" s="419"/>
      <c r="D161" s="419"/>
      <c r="E161" s="419"/>
      <c r="F161" s="420"/>
      <c r="G161" s="419"/>
      <c r="H161" s="410"/>
      <c r="I161" s="410"/>
      <c r="J161" s="410"/>
    </row>
    <row r="162" spans="1:13" x14ac:dyDescent="0.25">
      <c r="A162" s="2">
        <v>159</v>
      </c>
      <c r="B162" s="351" t="s">
        <v>136</v>
      </c>
      <c r="C162" s="417"/>
      <c r="D162" s="417"/>
      <c r="E162" s="417">
        <v>9</v>
      </c>
      <c r="F162" s="418">
        <v>13</v>
      </c>
      <c r="G162" s="417">
        <v>22</v>
      </c>
      <c r="H162" s="394"/>
      <c r="I162" s="394"/>
      <c r="J162" s="394"/>
    </row>
    <row r="163" spans="1:13" x14ac:dyDescent="0.25">
      <c r="A163" s="2">
        <v>161</v>
      </c>
      <c r="C163" s="16"/>
      <c r="D163" s="16"/>
      <c r="E163" s="16"/>
      <c r="F163" s="17"/>
      <c r="G163" s="16"/>
    </row>
    <row r="164" spans="1:13" s="94" customFormat="1" hidden="1" x14ac:dyDescent="0.25">
      <c r="A164" s="94">
        <v>162</v>
      </c>
      <c r="B164" s="94" t="s">
        <v>149</v>
      </c>
      <c r="C164" s="95"/>
      <c r="D164" s="95"/>
      <c r="E164" s="95"/>
      <c r="F164" s="96"/>
      <c r="G164" s="95"/>
      <c r="H164" s="97"/>
      <c r="I164" s="97"/>
      <c r="J164" s="97"/>
    </row>
    <row r="165" spans="1:13" hidden="1" x14ac:dyDescent="0.25">
      <c r="A165" s="2">
        <v>163</v>
      </c>
      <c r="B165" s="2" t="s">
        <v>140</v>
      </c>
      <c r="C165" s="16"/>
      <c r="D165" s="16"/>
      <c r="E165" s="16"/>
      <c r="F165" s="17">
        <v>84</v>
      </c>
      <c r="G165" s="16">
        <v>84</v>
      </c>
    </row>
    <row r="166" spans="1:13" s="94" customFormat="1" hidden="1" x14ac:dyDescent="0.25">
      <c r="A166" s="94">
        <v>164</v>
      </c>
      <c r="B166" s="94" t="s">
        <v>98</v>
      </c>
      <c r="C166" s="95"/>
      <c r="D166" s="95"/>
      <c r="E166" s="95"/>
      <c r="F166" s="96">
        <v>12</v>
      </c>
      <c r="G166" s="95">
        <v>12</v>
      </c>
      <c r="H166" s="97"/>
      <c r="I166" s="97"/>
      <c r="J166" s="97"/>
    </row>
    <row r="167" spans="1:13" hidden="1" x14ac:dyDescent="0.25">
      <c r="A167" s="2">
        <v>165</v>
      </c>
      <c r="B167" s="2" t="s">
        <v>141</v>
      </c>
      <c r="C167" s="16"/>
      <c r="D167" s="16"/>
      <c r="E167" s="16"/>
      <c r="F167" s="17">
        <v>151</v>
      </c>
      <c r="G167" s="16">
        <v>151</v>
      </c>
    </row>
    <row r="168" spans="1:13" s="94" customFormat="1" hidden="1" x14ac:dyDescent="0.25">
      <c r="A168" s="94">
        <v>166</v>
      </c>
      <c r="B168" s="94" t="s">
        <v>143</v>
      </c>
      <c r="C168" s="95">
        <v>48</v>
      </c>
      <c r="D168" s="95">
        <v>23</v>
      </c>
      <c r="E168" s="95">
        <v>49</v>
      </c>
      <c r="F168" s="96">
        <v>171</v>
      </c>
      <c r="G168" s="95">
        <v>291</v>
      </c>
      <c r="H168" s="97">
        <v>0.59166666666666667</v>
      </c>
      <c r="I168" s="97"/>
      <c r="J168" s="97">
        <v>0.40833333333333333</v>
      </c>
    </row>
    <row r="169" spans="1:13" hidden="1" x14ac:dyDescent="0.25">
      <c r="A169" s="2">
        <v>167</v>
      </c>
      <c r="B169" s="2" t="s">
        <v>144</v>
      </c>
      <c r="C169" s="16"/>
      <c r="D169" s="16"/>
      <c r="E169" s="16"/>
      <c r="F169" s="17"/>
      <c r="G169" s="16"/>
    </row>
    <row r="170" spans="1:13" s="94" customFormat="1" hidden="1" x14ac:dyDescent="0.25">
      <c r="A170" s="94">
        <v>168</v>
      </c>
      <c r="B170" s="94" t="s">
        <v>142</v>
      </c>
      <c r="C170" s="95"/>
      <c r="D170" s="95"/>
      <c r="E170" s="95"/>
      <c r="F170" s="96">
        <v>307</v>
      </c>
      <c r="G170" s="95">
        <v>307</v>
      </c>
      <c r="H170" s="97"/>
      <c r="I170" s="97"/>
      <c r="J170" s="97"/>
    </row>
    <row r="171" spans="1:13" hidden="1" x14ac:dyDescent="0.25">
      <c r="A171" s="2">
        <v>170</v>
      </c>
      <c r="C171" s="16"/>
      <c r="D171" s="16"/>
      <c r="E171" s="16"/>
      <c r="F171" s="17"/>
      <c r="G171" s="16"/>
      <c r="L171" s="2"/>
      <c r="M171" s="2"/>
    </row>
    <row r="172" spans="1:13" s="94" customFormat="1" x14ac:dyDescent="0.25">
      <c r="A172" s="2">
        <v>172</v>
      </c>
      <c r="B172" s="38" t="s">
        <v>266</v>
      </c>
      <c r="C172" s="29"/>
      <c r="D172" s="29"/>
      <c r="E172" s="29"/>
      <c r="F172" s="29"/>
      <c r="G172" s="29"/>
      <c r="H172" s="31"/>
      <c r="I172" s="31"/>
      <c r="J172" s="31"/>
    </row>
    <row r="173" spans="1:13" s="15" customFormat="1" x14ac:dyDescent="0.25">
      <c r="A173" s="2">
        <v>173</v>
      </c>
      <c r="B173" s="38" t="s">
        <v>365</v>
      </c>
      <c r="C173" s="2"/>
      <c r="D173" s="2"/>
      <c r="E173" s="2"/>
      <c r="F173" s="2"/>
      <c r="G173" s="2"/>
      <c r="H173" s="18"/>
      <c r="I173" s="18"/>
      <c r="J173" s="18"/>
    </row>
    <row r="174" spans="1:13" s="15" customFormat="1" ht="5.25" customHeight="1" x14ac:dyDescent="0.25">
      <c r="A174" s="2">
        <v>173.5</v>
      </c>
      <c r="B174" s="38"/>
      <c r="C174" s="2"/>
      <c r="D174" s="2"/>
      <c r="E174" s="2"/>
      <c r="F174" s="2"/>
      <c r="G174" s="2"/>
      <c r="H174" s="18"/>
      <c r="I174" s="18"/>
      <c r="J174" s="18"/>
    </row>
    <row r="175" spans="1:13" x14ac:dyDescent="0.25">
      <c r="A175" s="2">
        <v>174</v>
      </c>
      <c r="B175" s="37" t="s">
        <v>146</v>
      </c>
    </row>
    <row r="176" spans="1:13" x14ac:dyDescent="0.25">
      <c r="B176" s="38"/>
      <c r="C176" s="460"/>
      <c r="D176" s="16"/>
      <c r="E176" s="16"/>
      <c r="F176" s="17"/>
      <c r="G176" s="16"/>
    </row>
    <row r="178" spans="7:10" x14ac:dyDescent="0.25">
      <c r="G178" s="29"/>
      <c r="H178" s="31"/>
      <c r="I178" s="31"/>
      <c r="J178" s="31"/>
    </row>
  </sheetData>
  <mergeCells count="7">
    <mergeCell ref="A3:A5"/>
    <mergeCell ref="B3:B5"/>
    <mergeCell ref="C4:G4"/>
    <mergeCell ref="H4:J4"/>
    <mergeCell ref="C6:G6"/>
    <mergeCell ref="H6:J6"/>
    <mergeCell ref="C3:J3"/>
  </mergeCells>
  <printOptions horizontalCentered="1"/>
  <pageMargins left="0.25" right="0.25" top="0.5" bottom="0.5" header="0" footer="0.25"/>
  <pageSetup scale="70" fitToHeight="0" orientation="landscape" r:id="rId1"/>
  <headerFooter>
    <oddFooter xml:space="preserve">&amp;LMinnesota Office of Higher Education&amp;R&amp;P+86 </oddFooter>
  </headerFooter>
  <rowBreaks count="1" manualBreakCount="1">
    <brk id="85"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tabSelected="1"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3" width="15.7109375" style="481" customWidth="1"/>
    <col min="4" max="4" width="15.7109375" style="425" customWidth="1"/>
    <col min="5" max="5" width="15.7109375" style="481" customWidth="1"/>
    <col min="6" max="6" width="15.7109375" style="425" customWidth="1"/>
    <col min="7" max="7" width="9.140625" style="2"/>
    <col min="10" max="16384" width="9.140625" style="2"/>
  </cols>
  <sheetData>
    <row r="1" spans="1:6" ht="18.75" x14ac:dyDescent="0.3">
      <c r="A1" s="60"/>
      <c r="B1" s="294" t="s">
        <v>606</v>
      </c>
    </row>
    <row r="3" spans="1:6" s="64" customFormat="1" x14ac:dyDescent="0.25">
      <c r="A3" s="537" t="s">
        <v>258</v>
      </c>
      <c r="B3" s="538" t="s">
        <v>342</v>
      </c>
      <c r="C3" s="554" t="s">
        <v>257</v>
      </c>
      <c r="D3" s="554"/>
      <c r="E3" s="554"/>
      <c r="F3" s="554"/>
    </row>
    <row r="4" spans="1:6" s="64" customFormat="1" ht="27" customHeight="1" x14ac:dyDescent="0.25">
      <c r="A4" s="537"/>
      <c r="B4" s="538"/>
      <c r="C4" s="538" t="s">
        <v>261</v>
      </c>
      <c r="D4" s="538"/>
      <c r="E4" s="538" t="s">
        <v>262</v>
      </c>
      <c r="F4" s="538"/>
    </row>
    <row r="5" spans="1:6" s="62" customFormat="1" ht="45" x14ac:dyDescent="0.25">
      <c r="A5" s="537"/>
      <c r="B5" s="538"/>
      <c r="C5" s="493" t="s">
        <v>259</v>
      </c>
      <c r="D5" s="426" t="s">
        <v>260</v>
      </c>
      <c r="E5" s="493" t="s">
        <v>259</v>
      </c>
      <c r="F5" s="426" t="s">
        <v>260</v>
      </c>
    </row>
    <row r="6" spans="1:6" s="63" customFormat="1" ht="12" x14ac:dyDescent="0.25">
      <c r="B6" s="280" t="s">
        <v>327</v>
      </c>
      <c r="C6" s="542" t="s">
        <v>335</v>
      </c>
      <c r="D6" s="542"/>
      <c r="E6" s="542"/>
      <c r="F6" s="542"/>
    </row>
    <row r="7" spans="1:6" s="47" customFormat="1" x14ac:dyDescent="0.25">
      <c r="A7" s="283"/>
      <c r="B7" s="82" t="s">
        <v>328</v>
      </c>
      <c r="C7" s="494"/>
      <c r="D7" s="427"/>
      <c r="E7" s="494"/>
      <c r="F7" s="427"/>
    </row>
    <row r="8" spans="1:6" s="15" customFormat="1" x14ac:dyDescent="0.25">
      <c r="A8" s="15">
        <v>1</v>
      </c>
      <c r="B8" s="347" t="s">
        <v>147</v>
      </c>
      <c r="C8" s="475"/>
      <c r="D8" s="428"/>
      <c r="E8" s="475"/>
      <c r="F8" s="428"/>
    </row>
    <row r="9" spans="1:6" s="94" customFormat="1" x14ac:dyDescent="0.25">
      <c r="A9" s="94">
        <v>2</v>
      </c>
      <c r="B9" s="349" t="s">
        <v>18</v>
      </c>
      <c r="C9" s="476">
        <v>723</v>
      </c>
      <c r="D9" s="429">
        <v>0.106</v>
      </c>
      <c r="E9" s="476">
        <v>636</v>
      </c>
      <c r="F9" s="429">
        <v>0.11700000000000001</v>
      </c>
    </row>
    <row r="10" spans="1:6" x14ac:dyDescent="0.25">
      <c r="A10" s="2">
        <v>3</v>
      </c>
      <c r="B10" s="351" t="s">
        <v>19</v>
      </c>
      <c r="C10" s="475">
        <v>780</v>
      </c>
      <c r="D10" s="428">
        <v>0.112</v>
      </c>
      <c r="E10" s="475">
        <v>684</v>
      </c>
      <c r="F10" s="428">
        <v>0.17799999999999999</v>
      </c>
    </row>
    <row r="11" spans="1:6" s="94" customFormat="1" x14ac:dyDescent="0.25">
      <c r="A11" s="94">
        <v>4</v>
      </c>
      <c r="B11" s="349" t="s">
        <v>12</v>
      </c>
      <c r="C11" s="476">
        <v>2295</v>
      </c>
      <c r="D11" s="429">
        <v>0.09</v>
      </c>
      <c r="E11" s="476">
        <v>1685</v>
      </c>
      <c r="F11" s="429">
        <v>0.14499999999999999</v>
      </c>
    </row>
    <row r="12" spans="1:6" x14ac:dyDescent="0.25">
      <c r="A12" s="2">
        <v>5</v>
      </c>
      <c r="B12" s="351" t="s">
        <v>30</v>
      </c>
      <c r="C12" s="475">
        <v>1182</v>
      </c>
      <c r="D12" s="428">
        <v>0.127</v>
      </c>
      <c r="E12" s="475">
        <v>1001</v>
      </c>
      <c r="F12" s="428">
        <v>0.21099999999999999</v>
      </c>
    </row>
    <row r="13" spans="1:6" s="94" customFormat="1" x14ac:dyDescent="0.25">
      <c r="A13" s="94">
        <v>6</v>
      </c>
      <c r="B13" s="349" t="s">
        <v>38</v>
      </c>
      <c r="C13" s="476">
        <v>2998</v>
      </c>
      <c r="D13" s="429">
        <v>0.114</v>
      </c>
      <c r="E13" s="476">
        <v>2513</v>
      </c>
      <c r="F13" s="429">
        <v>0.182</v>
      </c>
    </row>
    <row r="14" spans="1:6" x14ac:dyDescent="0.25">
      <c r="A14" s="2">
        <v>7</v>
      </c>
      <c r="B14" s="351" t="s">
        <v>20</v>
      </c>
      <c r="C14" s="475">
        <v>994</v>
      </c>
      <c r="D14" s="428">
        <v>0.123</v>
      </c>
      <c r="E14" s="475">
        <v>796</v>
      </c>
      <c r="F14" s="428">
        <v>0.13900000000000001</v>
      </c>
    </row>
    <row r="15" spans="1:6" s="94" customFormat="1" x14ac:dyDescent="0.25">
      <c r="A15" s="94">
        <v>8</v>
      </c>
      <c r="B15" s="349" t="s">
        <v>17</v>
      </c>
      <c r="C15" s="476">
        <v>406</v>
      </c>
      <c r="D15" s="429">
        <v>0.17399999999999999</v>
      </c>
      <c r="E15" s="476">
        <v>355</v>
      </c>
      <c r="F15" s="429">
        <v>0.28699999999999998</v>
      </c>
    </row>
    <row r="16" spans="1:6" x14ac:dyDescent="0.25">
      <c r="A16" s="2">
        <v>9</v>
      </c>
      <c r="B16" s="351" t="s">
        <v>24</v>
      </c>
      <c r="C16" s="475">
        <v>1861</v>
      </c>
      <c r="D16" s="428">
        <v>0.111</v>
      </c>
      <c r="E16" s="475">
        <v>1402</v>
      </c>
      <c r="F16" s="428">
        <v>0.184</v>
      </c>
    </row>
    <row r="17" spans="1:6" s="94" customFormat="1" x14ac:dyDescent="0.25">
      <c r="A17" s="94">
        <v>10</v>
      </c>
      <c r="B17" s="349" t="s">
        <v>31</v>
      </c>
      <c r="C17" s="476">
        <v>594</v>
      </c>
      <c r="D17" s="429">
        <v>0.2</v>
      </c>
      <c r="E17" s="476">
        <v>587</v>
      </c>
      <c r="F17" s="429">
        <v>0.23799999999999999</v>
      </c>
    </row>
    <row r="18" spans="1:6" x14ac:dyDescent="0.25">
      <c r="A18" s="2">
        <v>11</v>
      </c>
      <c r="B18" s="351" t="s">
        <v>16</v>
      </c>
      <c r="C18" s="475">
        <v>1535</v>
      </c>
      <c r="D18" s="428">
        <v>9.0999999999999998E-2</v>
      </c>
      <c r="E18" s="475">
        <v>1198</v>
      </c>
      <c r="F18" s="428">
        <v>0.11600000000000001</v>
      </c>
    </row>
    <row r="19" spans="1:6" s="94" customFormat="1" x14ac:dyDescent="0.25">
      <c r="A19" s="94">
        <v>12</v>
      </c>
      <c r="B19" s="349" t="s">
        <v>10</v>
      </c>
      <c r="C19" s="476">
        <v>388</v>
      </c>
      <c r="D19" s="429">
        <v>0.13100000000000001</v>
      </c>
      <c r="E19" s="476">
        <v>337</v>
      </c>
      <c r="F19" s="429">
        <v>0.20399999999999999</v>
      </c>
    </row>
    <row r="20" spans="1:6" x14ac:dyDescent="0.25">
      <c r="A20" s="2">
        <v>13</v>
      </c>
      <c r="B20" s="351" t="s">
        <v>39</v>
      </c>
      <c r="C20" s="475">
        <v>1514</v>
      </c>
      <c r="D20" s="428">
        <v>8.5000000000000006E-2</v>
      </c>
      <c r="E20" s="475">
        <v>1335</v>
      </c>
      <c r="F20" s="428">
        <v>0.152</v>
      </c>
    </row>
    <row r="21" spans="1:6" s="94" customFormat="1" x14ac:dyDescent="0.25">
      <c r="A21" s="94">
        <v>14</v>
      </c>
      <c r="B21" s="349" t="s">
        <v>36</v>
      </c>
      <c r="C21" s="476">
        <v>519</v>
      </c>
      <c r="D21" s="429">
        <v>0.16300000000000001</v>
      </c>
      <c r="E21" s="476">
        <v>461</v>
      </c>
      <c r="F21" s="429">
        <v>0.30499999999999999</v>
      </c>
    </row>
    <row r="22" spans="1:6" x14ac:dyDescent="0.25">
      <c r="A22" s="2">
        <v>15</v>
      </c>
      <c r="B22" s="351" t="s">
        <v>37</v>
      </c>
      <c r="C22" s="475">
        <v>3459</v>
      </c>
      <c r="D22" s="428">
        <v>0.14000000000000001</v>
      </c>
      <c r="E22" s="475">
        <v>2735</v>
      </c>
      <c r="F22" s="428">
        <v>0.23699999999999999</v>
      </c>
    </row>
    <row r="23" spans="1:6" s="94" customFormat="1" x14ac:dyDescent="0.25">
      <c r="A23" s="94">
        <v>16</v>
      </c>
      <c r="B23" s="349" t="s">
        <v>26</v>
      </c>
      <c r="C23" s="476">
        <v>1088</v>
      </c>
      <c r="D23" s="429">
        <v>0.122</v>
      </c>
      <c r="E23" s="476">
        <v>819</v>
      </c>
      <c r="F23" s="429">
        <v>0.16700000000000001</v>
      </c>
    </row>
    <row r="24" spans="1:6" x14ac:dyDescent="0.25">
      <c r="A24" s="2">
        <v>17</v>
      </c>
      <c r="B24" s="351" t="s">
        <v>33</v>
      </c>
      <c r="C24" s="475">
        <v>907</v>
      </c>
      <c r="D24" s="428">
        <v>0.122</v>
      </c>
      <c r="E24" s="475">
        <v>804</v>
      </c>
      <c r="F24" s="428">
        <v>0.16600000000000001</v>
      </c>
    </row>
    <row r="25" spans="1:6" s="94" customFormat="1" x14ac:dyDescent="0.25">
      <c r="A25" s="94">
        <v>18</v>
      </c>
      <c r="B25" s="349" t="s">
        <v>28</v>
      </c>
      <c r="C25" s="476">
        <v>2959</v>
      </c>
      <c r="D25" s="429">
        <v>0.16500000000000001</v>
      </c>
      <c r="E25" s="476">
        <v>2679</v>
      </c>
      <c r="F25" s="429">
        <v>0.16600000000000001</v>
      </c>
    </row>
    <row r="26" spans="1:6" x14ac:dyDescent="0.25">
      <c r="A26" s="2">
        <v>19</v>
      </c>
      <c r="B26" s="351" t="s">
        <v>15</v>
      </c>
      <c r="C26" s="475">
        <v>2387</v>
      </c>
      <c r="D26" s="428">
        <v>0.112</v>
      </c>
      <c r="E26" s="475">
        <v>2034</v>
      </c>
      <c r="F26" s="428">
        <v>0.13700000000000001</v>
      </c>
    </row>
    <row r="27" spans="1:6" s="94" customFormat="1" x14ac:dyDescent="0.25">
      <c r="A27" s="94">
        <v>20</v>
      </c>
      <c r="B27" s="349" t="s">
        <v>13</v>
      </c>
      <c r="C27" s="476">
        <v>1949</v>
      </c>
      <c r="D27" s="429">
        <v>0.10199999999999999</v>
      </c>
      <c r="E27" s="476">
        <v>1645</v>
      </c>
      <c r="F27" s="429">
        <v>0.15</v>
      </c>
    </row>
    <row r="28" spans="1:6" x14ac:dyDescent="0.25">
      <c r="A28" s="2">
        <v>21</v>
      </c>
      <c r="B28" s="351" t="s">
        <v>35</v>
      </c>
      <c r="C28" s="475">
        <v>1439</v>
      </c>
      <c r="D28" s="428">
        <v>0.114</v>
      </c>
      <c r="E28" s="475">
        <v>1305</v>
      </c>
      <c r="F28" s="428">
        <v>0.19</v>
      </c>
    </row>
    <row r="29" spans="1:6" s="94" customFormat="1" x14ac:dyDescent="0.25">
      <c r="A29" s="94">
        <v>22</v>
      </c>
      <c r="B29" s="349" t="s">
        <v>25</v>
      </c>
      <c r="C29" s="476">
        <v>539</v>
      </c>
      <c r="D29" s="429">
        <v>0.17799999999999999</v>
      </c>
      <c r="E29" s="476">
        <v>488</v>
      </c>
      <c r="F29" s="429">
        <v>0.22900000000000001</v>
      </c>
    </row>
    <row r="30" spans="1:6" x14ac:dyDescent="0.25">
      <c r="A30" s="2">
        <v>23</v>
      </c>
      <c r="B30" s="351" t="s">
        <v>21</v>
      </c>
      <c r="C30" s="475">
        <v>286</v>
      </c>
      <c r="D30" s="428">
        <v>0.13900000000000001</v>
      </c>
      <c r="E30" s="475">
        <v>197</v>
      </c>
      <c r="F30" s="428">
        <v>0.17199999999999999</v>
      </c>
    </row>
    <row r="31" spans="1:6" s="94" customFormat="1" x14ac:dyDescent="0.25">
      <c r="A31" s="94">
        <v>24</v>
      </c>
      <c r="B31" s="349" t="s">
        <v>14</v>
      </c>
      <c r="C31" s="476">
        <v>110</v>
      </c>
      <c r="D31" s="429">
        <v>0.16300000000000001</v>
      </c>
      <c r="E31" s="476">
        <v>105</v>
      </c>
      <c r="F31" s="429">
        <v>0.26600000000000001</v>
      </c>
    </row>
    <row r="32" spans="1:6" x14ac:dyDescent="0.25">
      <c r="A32" s="2">
        <v>25</v>
      </c>
      <c r="B32" s="351" t="s">
        <v>32</v>
      </c>
      <c r="C32" s="475">
        <v>1420</v>
      </c>
      <c r="D32" s="428">
        <v>0.11600000000000001</v>
      </c>
      <c r="E32" s="475">
        <v>1257</v>
      </c>
      <c r="F32" s="428">
        <v>0.159</v>
      </c>
    </row>
    <row r="33" spans="1:6" s="94" customFormat="1" x14ac:dyDescent="0.25">
      <c r="A33" s="94">
        <v>26</v>
      </c>
      <c r="B33" s="349" t="s">
        <v>29</v>
      </c>
      <c r="C33" s="476">
        <v>2068</v>
      </c>
      <c r="D33" s="429">
        <v>0.13600000000000001</v>
      </c>
      <c r="E33" s="476">
        <v>1725</v>
      </c>
      <c r="F33" s="429">
        <v>0.19400000000000001</v>
      </c>
    </row>
    <row r="34" spans="1:6" x14ac:dyDescent="0.25">
      <c r="A34" s="2">
        <v>27</v>
      </c>
      <c r="B34" s="351" t="s">
        <v>34</v>
      </c>
      <c r="C34" s="475">
        <v>1722</v>
      </c>
      <c r="D34" s="428">
        <v>9.8000000000000004E-2</v>
      </c>
      <c r="E34" s="475">
        <v>1665</v>
      </c>
      <c r="F34" s="428">
        <v>0.154</v>
      </c>
    </row>
    <row r="35" spans="1:6" s="94" customFormat="1" x14ac:dyDescent="0.25">
      <c r="A35" s="94">
        <v>28</v>
      </c>
      <c r="B35" s="349" t="s">
        <v>22</v>
      </c>
      <c r="C35" s="476">
        <v>1566</v>
      </c>
      <c r="D35" s="429">
        <v>0.1</v>
      </c>
      <c r="E35" s="476">
        <v>1159</v>
      </c>
      <c r="F35" s="429">
        <v>0.13500000000000001</v>
      </c>
    </row>
    <row r="36" spans="1:6" x14ac:dyDescent="0.25">
      <c r="A36" s="2">
        <v>29</v>
      </c>
      <c r="B36" s="351" t="s">
        <v>23</v>
      </c>
      <c r="C36" s="475">
        <v>2059</v>
      </c>
      <c r="D36" s="428">
        <v>0.19</v>
      </c>
      <c r="E36" s="475">
        <v>1612</v>
      </c>
      <c r="F36" s="428">
        <v>0.26300000000000001</v>
      </c>
    </row>
    <row r="37" spans="1:6" s="94" customFormat="1" x14ac:dyDescent="0.25">
      <c r="A37" s="94">
        <v>30</v>
      </c>
      <c r="B37" s="349" t="s">
        <v>27</v>
      </c>
      <c r="C37" s="476">
        <v>1155</v>
      </c>
      <c r="D37" s="429">
        <v>0.11899999999999999</v>
      </c>
      <c r="E37" s="476">
        <v>938</v>
      </c>
      <c r="F37" s="429">
        <v>0.16500000000000001</v>
      </c>
    </row>
    <row r="38" spans="1:6" x14ac:dyDescent="0.25">
      <c r="A38" s="2">
        <v>31</v>
      </c>
      <c r="B38" s="351" t="s">
        <v>11</v>
      </c>
      <c r="C38" s="475">
        <v>269</v>
      </c>
      <c r="D38" s="428">
        <v>0.14099999999999999</v>
      </c>
      <c r="E38" s="475">
        <v>212</v>
      </c>
      <c r="F38" s="428">
        <v>0.25</v>
      </c>
    </row>
    <row r="39" spans="1:6" x14ac:dyDescent="0.25">
      <c r="A39" s="2">
        <v>33</v>
      </c>
      <c r="B39" s="347"/>
      <c r="C39" s="477"/>
      <c r="D39" s="430"/>
      <c r="E39" s="477"/>
      <c r="F39" s="430"/>
    </row>
    <row r="40" spans="1:6" s="107" customFormat="1" x14ac:dyDescent="0.25">
      <c r="A40" s="107">
        <v>34</v>
      </c>
      <c r="B40" s="352" t="s">
        <v>3</v>
      </c>
      <c r="C40" s="478"/>
      <c r="D40" s="431"/>
      <c r="E40" s="478"/>
      <c r="F40" s="431"/>
    </row>
    <row r="41" spans="1:6" x14ac:dyDescent="0.25">
      <c r="A41" s="2">
        <v>35</v>
      </c>
      <c r="B41" s="351" t="s">
        <v>4</v>
      </c>
      <c r="C41" s="475">
        <v>1258</v>
      </c>
      <c r="D41" s="428">
        <v>7.3999999999999996E-2</v>
      </c>
      <c r="E41" s="475">
        <v>1080</v>
      </c>
      <c r="F41" s="428">
        <v>0.10299999999999999</v>
      </c>
    </row>
    <row r="42" spans="1:6" s="94" customFormat="1" x14ac:dyDescent="0.25">
      <c r="A42" s="94">
        <v>36</v>
      </c>
      <c r="B42" s="349" t="s">
        <v>9</v>
      </c>
      <c r="C42" s="476">
        <v>1966</v>
      </c>
      <c r="D42" s="429">
        <v>4.8000000000000001E-2</v>
      </c>
      <c r="E42" s="476">
        <v>1633</v>
      </c>
      <c r="F42" s="429">
        <v>9.0999999999999998E-2</v>
      </c>
    </row>
    <row r="43" spans="1:6" x14ac:dyDescent="0.25">
      <c r="A43" s="2">
        <v>37</v>
      </c>
      <c r="B43" s="351" t="s">
        <v>487</v>
      </c>
      <c r="C43" s="475">
        <v>3453</v>
      </c>
      <c r="D43" s="428">
        <v>3.5000000000000003E-2</v>
      </c>
      <c r="E43" s="475">
        <v>3120</v>
      </c>
      <c r="F43" s="428">
        <v>6.5000000000000002E-2</v>
      </c>
    </row>
    <row r="44" spans="1:6" s="94" customFormat="1" x14ac:dyDescent="0.25">
      <c r="A44" s="94">
        <v>38</v>
      </c>
      <c r="B44" s="349" t="s">
        <v>488</v>
      </c>
      <c r="C44" s="476">
        <v>1984</v>
      </c>
      <c r="D44" s="429">
        <v>5.0999999999999997E-2</v>
      </c>
      <c r="E44" s="476">
        <v>1856</v>
      </c>
      <c r="F44" s="429">
        <v>0.06</v>
      </c>
    </row>
    <row r="45" spans="1:6" x14ac:dyDescent="0.25">
      <c r="A45" s="2">
        <v>39</v>
      </c>
      <c r="B45" s="351" t="s">
        <v>6</v>
      </c>
      <c r="C45" s="475">
        <v>3949</v>
      </c>
      <c r="D45" s="428">
        <v>5.3999999999999999E-2</v>
      </c>
      <c r="E45" s="475">
        <v>3277</v>
      </c>
      <c r="F45" s="428">
        <v>7.0000000000000007E-2</v>
      </c>
    </row>
    <row r="46" spans="1:6" s="94" customFormat="1" x14ac:dyDescent="0.25">
      <c r="A46" s="94">
        <v>40</v>
      </c>
      <c r="B46" s="349" t="s">
        <v>8</v>
      </c>
      <c r="C46" s="476">
        <v>895</v>
      </c>
      <c r="D46" s="429">
        <v>5.3999999999999999E-2</v>
      </c>
      <c r="E46" s="476">
        <v>829</v>
      </c>
      <c r="F46" s="429">
        <v>8.8999999999999996E-2</v>
      </c>
    </row>
    <row r="47" spans="1:6" x14ac:dyDescent="0.25">
      <c r="A47" s="2">
        <v>41</v>
      </c>
      <c r="B47" s="351" t="s">
        <v>7</v>
      </c>
      <c r="C47" s="475">
        <v>1951</v>
      </c>
      <c r="D47" s="428">
        <v>3.1E-2</v>
      </c>
      <c r="E47" s="475">
        <v>1817</v>
      </c>
      <c r="F47" s="428">
        <v>4.3999999999999997E-2</v>
      </c>
    </row>
    <row r="48" spans="1:6" x14ac:dyDescent="0.25">
      <c r="A48" s="2">
        <v>43</v>
      </c>
      <c r="B48" s="351"/>
      <c r="C48" s="475"/>
      <c r="D48" s="428"/>
      <c r="E48" s="475"/>
      <c r="F48" s="428"/>
    </row>
    <row r="49" spans="1:6" s="107" customFormat="1" x14ac:dyDescent="0.25">
      <c r="A49" s="107">
        <v>44</v>
      </c>
      <c r="B49" s="352" t="s">
        <v>40</v>
      </c>
      <c r="C49" s="478"/>
      <c r="D49" s="431"/>
      <c r="E49" s="478"/>
      <c r="F49" s="431"/>
    </row>
    <row r="50" spans="1:6" x14ac:dyDescent="0.25">
      <c r="A50" s="2">
        <v>45</v>
      </c>
      <c r="B50" s="351" t="s">
        <v>608</v>
      </c>
      <c r="C50" s="475">
        <v>382</v>
      </c>
      <c r="D50" s="428">
        <v>6.8000000000000005E-2</v>
      </c>
      <c r="E50" s="475">
        <v>358</v>
      </c>
      <c r="F50" s="428">
        <v>9.1999999999999998E-2</v>
      </c>
    </row>
    <row r="51" spans="1:6" s="94" customFormat="1" x14ac:dyDescent="0.25">
      <c r="A51" s="94">
        <v>46</v>
      </c>
      <c r="B51" s="349" t="s">
        <v>609</v>
      </c>
      <c r="C51" s="476">
        <v>2474</v>
      </c>
      <c r="D51" s="429">
        <v>3.5999999999999997E-2</v>
      </c>
      <c r="E51" s="476">
        <v>2273</v>
      </c>
      <c r="F51" s="429">
        <v>3.9E-2</v>
      </c>
    </row>
    <row r="52" spans="1:6" x14ac:dyDescent="0.25">
      <c r="A52" s="2">
        <v>47</v>
      </c>
      <c r="B52" s="351" t="s">
        <v>610</v>
      </c>
      <c r="C52" s="475">
        <v>352</v>
      </c>
      <c r="D52" s="428">
        <v>3.4000000000000002E-2</v>
      </c>
      <c r="E52" s="475">
        <v>364</v>
      </c>
      <c r="F52" s="428">
        <v>7.5999999999999998E-2</v>
      </c>
    </row>
    <row r="53" spans="1:6" s="94" customFormat="1" x14ac:dyDescent="0.25">
      <c r="A53" s="94">
        <v>48</v>
      </c>
      <c r="B53" s="349" t="s">
        <v>611</v>
      </c>
      <c r="C53" s="476"/>
      <c r="D53" s="429"/>
      <c r="E53" s="476"/>
      <c r="F53" s="429"/>
    </row>
    <row r="54" spans="1:6" x14ac:dyDescent="0.25">
      <c r="A54" s="2">
        <v>49</v>
      </c>
      <c r="B54" s="351" t="s">
        <v>612</v>
      </c>
      <c r="C54" s="475">
        <v>8975</v>
      </c>
      <c r="D54" s="428">
        <v>3.2000000000000001E-2</v>
      </c>
      <c r="E54" s="475">
        <v>8402</v>
      </c>
      <c r="F54" s="428">
        <v>3.7999999999999999E-2</v>
      </c>
    </row>
    <row r="55" spans="1:6" x14ac:dyDescent="0.25">
      <c r="A55" s="2">
        <v>51</v>
      </c>
      <c r="B55" s="351"/>
      <c r="C55" s="475"/>
      <c r="D55" s="428"/>
      <c r="E55" s="475"/>
      <c r="F55" s="428"/>
    </row>
    <row r="56" spans="1:6" s="107" customFormat="1" x14ac:dyDescent="0.25">
      <c r="A56" s="107">
        <v>52</v>
      </c>
      <c r="B56" s="352" t="s">
        <v>145</v>
      </c>
      <c r="C56" s="478"/>
      <c r="D56" s="431"/>
      <c r="E56" s="478"/>
      <c r="F56" s="431"/>
    </row>
    <row r="57" spans="1:6" x14ac:dyDescent="0.25">
      <c r="A57" s="2">
        <v>53</v>
      </c>
      <c r="B57" s="351" t="s">
        <v>138</v>
      </c>
      <c r="C57" s="475">
        <v>0</v>
      </c>
      <c r="D57" s="428"/>
      <c r="E57" s="475">
        <v>0</v>
      </c>
      <c r="F57" s="428"/>
    </row>
    <row r="58" spans="1:6" s="94" customFormat="1" x14ac:dyDescent="0.25">
      <c r="A58" s="94">
        <v>54</v>
      </c>
      <c r="B58" s="349" t="s">
        <v>139</v>
      </c>
      <c r="C58" s="476"/>
      <c r="D58" s="429"/>
      <c r="E58" s="476"/>
      <c r="F58" s="429"/>
    </row>
    <row r="59" spans="1:6" s="94" customFormat="1" x14ac:dyDescent="0.25">
      <c r="A59" s="94">
        <v>56</v>
      </c>
      <c r="B59" s="349"/>
      <c r="C59" s="476"/>
      <c r="D59" s="429"/>
      <c r="E59" s="476"/>
      <c r="F59" s="429"/>
    </row>
    <row r="60" spans="1:6" s="15" customFormat="1" x14ac:dyDescent="0.25">
      <c r="A60" s="15">
        <v>57</v>
      </c>
      <c r="B60" s="347" t="s">
        <v>148</v>
      </c>
      <c r="C60" s="477"/>
      <c r="D60" s="430"/>
      <c r="E60" s="477"/>
      <c r="F60" s="430"/>
    </row>
    <row r="61" spans="1:6" s="94" customFormat="1" x14ac:dyDescent="0.25">
      <c r="A61" s="94">
        <v>58</v>
      </c>
      <c r="B61" s="349" t="s">
        <v>46</v>
      </c>
      <c r="C61" s="476">
        <v>1093</v>
      </c>
      <c r="D61" s="429">
        <v>3.6999999999999998E-2</v>
      </c>
      <c r="E61" s="476">
        <v>980</v>
      </c>
      <c r="F61" s="429">
        <v>6.2E-2</v>
      </c>
    </row>
    <row r="62" spans="1:6" x14ac:dyDescent="0.25">
      <c r="A62" s="2">
        <v>59</v>
      </c>
      <c r="B62" s="351" t="s">
        <v>64</v>
      </c>
      <c r="C62" s="475">
        <v>209</v>
      </c>
      <c r="D62" s="428">
        <v>3.7999999999999999E-2</v>
      </c>
      <c r="E62" s="475">
        <v>158</v>
      </c>
      <c r="F62" s="428">
        <v>6.9000000000000006E-2</v>
      </c>
    </row>
    <row r="63" spans="1:6" s="94" customFormat="1" x14ac:dyDescent="0.25">
      <c r="A63" s="94">
        <v>60</v>
      </c>
      <c r="B63" s="349" t="s">
        <v>47</v>
      </c>
      <c r="C63" s="476">
        <v>1317</v>
      </c>
      <c r="D63" s="429">
        <v>2.1999999999999999E-2</v>
      </c>
      <c r="E63" s="476">
        <v>1210</v>
      </c>
      <c r="F63" s="429">
        <v>2.8000000000000001E-2</v>
      </c>
    </row>
    <row r="64" spans="1:6" x14ac:dyDescent="0.25">
      <c r="A64" s="2">
        <v>61</v>
      </c>
      <c r="B64" s="351" t="s">
        <v>48</v>
      </c>
      <c r="C64" s="475">
        <v>216</v>
      </c>
      <c r="D64" s="428">
        <v>8.9999999999999993E-3</v>
      </c>
      <c r="E64" s="475">
        <v>256</v>
      </c>
      <c r="F64" s="428">
        <v>3.1E-2</v>
      </c>
    </row>
    <row r="65" spans="1:6" s="94" customFormat="1" x14ac:dyDescent="0.25">
      <c r="A65" s="94">
        <v>62</v>
      </c>
      <c r="B65" s="349" t="s">
        <v>58</v>
      </c>
      <c r="C65" s="476">
        <v>423</v>
      </c>
      <c r="D65" s="429">
        <v>8.9999999999999993E-3</v>
      </c>
      <c r="E65" s="476">
        <v>439</v>
      </c>
      <c r="F65" s="429">
        <v>1.4999999999999999E-2</v>
      </c>
    </row>
    <row r="66" spans="1:6" x14ac:dyDescent="0.25">
      <c r="A66" s="2">
        <v>63</v>
      </c>
      <c r="B66" s="351" t="s">
        <v>63</v>
      </c>
      <c r="C66" s="475">
        <v>1144</v>
      </c>
      <c r="D66" s="428">
        <v>3.4000000000000002E-2</v>
      </c>
      <c r="E66" s="475">
        <v>978</v>
      </c>
      <c r="F66" s="428">
        <v>6.4000000000000001E-2</v>
      </c>
    </row>
    <row r="67" spans="1:6" s="94" customFormat="1" x14ac:dyDescent="0.25">
      <c r="A67" s="94">
        <v>64</v>
      </c>
      <c r="B67" s="349" t="s">
        <v>49</v>
      </c>
      <c r="C67" s="476">
        <v>668</v>
      </c>
      <c r="D67" s="429">
        <v>1.4E-2</v>
      </c>
      <c r="E67" s="476">
        <v>644</v>
      </c>
      <c r="F67" s="429">
        <v>2.1000000000000001E-2</v>
      </c>
    </row>
    <row r="68" spans="1:6" x14ac:dyDescent="0.25">
      <c r="A68" s="2">
        <v>65</v>
      </c>
      <c r="B68" s="351" t="s">
        <v>50</v>
      </c>
      <c r="C68" s="475">
        <v>968</v>
      </c>
      <c r="D68" s="428">
        <v>4.1000000000000002E-2</v>
      </c>
      <c r="E68" s="475">
        <v>986</v>
      </c>
      <c r="F68" s="428">
        <v>5.5E-2</v>
      </c>
    </row>
    <row r="69" spans="1:6" s="94" customFormat="1" x14ac:dyDescent="0.25">
      <c r="A69" s="94">
        <v>66</v>
      </c>
      <c r="B69" s="349" t="s">
        <v>56</v>
      </c>
      <c r="C69" s="476">
        <v>47</v>
      </c>
      <c r="D69" s="429">
        <v>0.127</v>
      </c>
      <c r="E69" s="476">
        <v>46</v>
      </c>
      <c r="F69" s="429">
        <v>4.2999999999999997E-2</v>
      </c>
    </row>
    <row r="70" spans="1:6" x14ac:dyDescent="0.25">
      <c r="A70" s="2">
        <v>67</v>
      </c>
      <c r="B70" s="351" t="s">
        <v>62</v>
      </c>
      <c r="C70" s="475">
        <v>358</v>
      </c>
      <c r="D70" s="428">
        <v>4.1000000000000002E-2</v>
      </c>
      <c r="E70" s="475">
        <v>380</v>
      </c>
      <c r="F70" s="428">
        <v>5.5E-2</v>
      </c>
    </row>
    <row r="71" spans="1:6" s="94" customFormat="1" x14ac:dyDescent="0.25">
      <c r="A71" s="94">
        <v>68</v>
      </c>
      <c r="B71" s="349" t="s">
        <v>52</v>
      </c>
      <c r="C71" s="476">
        <v>557</v>
      </c>
      <c r="D71" s="429">
        <v>1.7000000000000001E-2</v>
      </c>
      <c r="E71" s="476">
        <v>551</v>
      </c>
      <c r="F71" s="429">
        <v>2.3E-2</v>
      </c>
    </row>
    <row r="72" spans="1:6" x14ac:dyDescent="0.25">
      <c r="A72" s="2">
        <v>69</v>
      </c>
      <c r="B72" s="351" t="s">
        <v>53</v>
      </c>
      <c r="C72" s="475">
        <v>1444</v>
      </c>
      <c r="D72" s="428">
        <v>2.7E-2</v>
      </c>
      <c r="E72" s="475">
        <v>1314</v>
      </c>
      <c r="F72" s="428">
        <v>4.4999999999999998E-2</v>
      </c>
    </row>
    <row r="73" spans="1:6" s="94" customFormat="1" x14ac:dyDescent="0.25">
      <c r="A73" s="94">
        <v>70</v>
      </c>
      <c r="B73" s="349" t="s">
        <v>54</v>
      </c>
      <c r="C73" s="476">
        <v>310</v>
      </c>
      <c r="D73" s="429">
        <v>1.2E-2</v>
      </c>
      <c r="E73" s="476">
        <v>300</v>
      </c>
      <c r="F73" s="429">
        <v>6.0000000000000001E-3</v>
      </c>
    </row>
    <row r="74" spans="1:6" x14ac:dyDescent="0.25">
      <c r="A74" s="2">
        <v>71</v>
      </c>
      <c r="B74" s="351" t="s">
        <v>51</v>
      </c>
      <c r="C74" s="475">
        <v>141</v>
      </c>
      <c r="D74" s="428">
        <v>1.4E-2</v>
      </c>
      <c r="E74" s="475">
        <v>144</v>
      </c>
      <c r="F74" s="428">
        <v>6.0000000000000001E-3</v>
      </c>
    </row>
    <row r="75" spans="1:6" s="94" customFormat="1" x14ac:dyDescent="0.25">
      <c r="A75" s="94">
        <v>72</v>
      </c>
      <c r="B75" s="349" t="s">
        <v>55</v>
      </c>
      <c r="C75" s="476">
        <v>237</v>
      </c>
      <c r="D75" s="429">
        <v>4.5999999999999999E-2</v>
      </c>
      <c r="E75" s="476">
        <v>207</v>
      </c>
      <c r="F75" s="429">
        <v>0.10100000000000001</v>
      </c>
    </row>
    <row r="76" spans="1:6" x14ac:dyDescent="0.25">
      <c r="A76" s="2">
        <v>73</v>
      </c>
      <c r="B76" s="351" t="s">
        <v>57</v>
      </c>
      <c r="C76" s="475">
        <v>351</v>
      </c>
      <c r="D76" s="428">
        <v>3.4000000000000002E-2</v>
      </c>
      <c r="E76" s="475">
        <v>337</v>
      </c>
      <c r="F76" s="428">
        <v>5.6000000000000001E-2</v>
      </c>
    </row>
    <row r="77" spans="1:6" s="94" customFormat="1" x14ac:dyDescent="0.25">
      <c r="A77" s="94">
        <v>74</v>
      </c>
      <c r="B77" s="349" t="s">
        <v>65</v>
      </c>
      <c r="C77" s="476">
        <v>60</v>
      </c>
      <c r="D77" s="429">
        <v>1.6E-2</v>
      </c>
      <c r="E77" s="476">
        <v>50</v>
      </c>
      <c r="F77" s="429">
        <v>0.18</v>
      </c>
    </row>
    <row r="78" spans="1:6" x14ac:dyDescent="0.25">
      <c r="A78" s="2">
        <v>75</v>
      </c>
      <c r="B78" s="351" t="s">
        <v>66</v>
      </c>
      <c r="C78" s="475"/>
      <c r="D78" s="428"/>
      <c r="E78" s="475"/>
      <c r="F78" s="428"/>
    </row>
    <row r="79" spans="1:6" s="94" customFormat="1" x14ac:dyDescent="0.25">
      <c r="A79" s="94">
        <v>76</v>
      </c>
      <c r="B79" s="349" t="s">
        <v>59</v>
      </c>
      <c r="C79" s="476">
        <v>1362</v>
      </c>
      <c r="D79" s="429">
        <v>4.2999999999999997E-2</v>
      </c>
      <c r="E79" s="476">
        <v>1261</v>
      </c>
      <c r="F79" s="429">
        <v>6.8000000000000005E-2</v>
      </c>
    </row>
    <row r="80" spans="1:6" x14ac:dyDescent="0.25">
      <c r="A80" s="2">
        <v>77</v>
      </c>
      <c r="B80" s="351" t="s">
        <v>60</v>
      </c>
      <c r="C80" s="475">
        <v>362</v>
      </c>
      <c r="D80" s="428">
        <v>1.9E-2</v>
      </c>
      <c r="E80" s="475">
        <v>336</v>
      </c>
      <c r="F80" s="428">
        <v>1.4E-2</v>
      </c>
    </row>
    <row r="81" spans="1:6" s="94" customFormat="1" x14ac:dyDescent="0.25">
      <c r="A81" s="94">
        <v>78</v>
      </c>
      <c r="B81" s="349" t="s">
        <v>165</v>
      </c>
      <c r="C81" s="476">
        <v>1496</v>
      </c>
      <c r="D81" s="429">
        <v>2.1000000000000001E-2</v>
      </c>
      <c r="E81" s="476">
        <v>1436</v>
      </c>
      <c r="F81" s="429">
        <v>3.5999999999999997E-2</v>
      </c>
    </row>
    <row r="82" spans="1:6" x14ac:dyDescent="0.25">
      <c r="A82" s="2">
        <v>79</v>
      </c>
      <c r="B82" s="351" t="s">
        <v>61</v>
      </c>
      <c r="C82" s="475">
        <v>552</v>
      </c>
      <c r="D82" s="428">
        <v>7.0000000000000001E-3</v>
      </c>
      <c r="E82" s="475">
        <v>531</v>
      </c>
      <c r="F82" s="428">
        <v>2.5999999999999999E-2</v>
      </c>
    </row>
    <row r="83" spans="1:6" s="94" customFormat="1" x14ac:dyDescent="0.25">
      <c r="A83" s="94">
        <v>80</v>
      </c>
      <c r="B83" s="349" t="s">
        <v>166</v>
      </c>
      <c r="C83" s="476"/>
      <c r="D83" s="429"/>
      <c r="E83" s="476"/>
      <c r="F83" s="429"/>
    </row>
    <row r="84" spans="1:6" x14ac:dyDescent="0.25">
      <c r="A84" s="2">
        <v>81</v>
      </c>
      <c r="B84" s="351" t="s">
        <v>398</v>
      </c>
      <c r="C84" s="475">
        <v>2207</v>
      </c>
      <c r="D84" s="428">
        <v>3.5999999999999997E-2</v>
      </c>
      <c r="E84" s="475">
        <v>2130</v>
      </c>
      <c r="F84" s="428">
        <v>3.5999999999999997E-2</v>
      </c>
    </row>
    <row r="85" spans="1:6" x14ac:dyDescent="0.25">
      <c r="A85" s="2">
        <v>83</v>
      </c>
      <c r="B85" s="351"/>
      <c r="C85" s="475"/>
      <c r="D85" s="428"/>
      <c r="E85" s="475"/>
      <c r="F85" s="428"/>
    </row>
    <row r="86" spans="1:6" s="107" customFormat="1" x14ac:dyDescent="0.25">
      <c r="A86" s="107">
        <v>84</v>
      </c>
      <c r="B86" s="352" t="s">
        <v>67</v>
      </c>
      <c r="C86" s="478"/>
      <c r="D86" s="431"/>
      <c r="E86" s="478"/>
      <c r="F86" s="431"/>
    </row>
    <row r="87" spans="1:6" x14ac:dyDescent="0.25">
      <c r="A87" s="2">
        <v>85</v>
      </c>
      <c r="B87" s="351" t="s">
        <v>68</v>
      </c>
      <c r="C87" s="475">
        <v>126</v>
      </c>
      <c r="D87" s="428">
        <v>0.19800000000000001</v>
      </c>
      <c r="E87" s="475">
        <v>101</v>
      </c>
      <c r="F87" s="428">
        <v>0.27700000000000002</v>
      </c>
    </row>
    <row r="88" spans="1:6" s="94" customFormat="1" x14ac:dyDescent="0.25">
      <c r="A88" s="94">
        <v>86</v>
      </c>
      <c r="B88" s="349" t="s">
        <v>94</v>
      </c>
      <c r="C88" s="476"/>
      <c r="D88" s="429"/>
      <c r="E88" s="476"/>
      <c r="F88" s="429"/>
    </row>
    <row r="89" spans="1:6" x14ac:dyDescent="0.25">
      <c r="A89" s="2">
        <v>87</v>
      </c>
      <c r="B89" s="351" t="s">
        <v>97</v>
      </c>
      <c r="C89" s="475"/>
      <c r="D89" s="428"/>
      <c r="E89" s="475"/>
      <c r="F89" s="428"/>
    </row>
    <row r="90" spans="1:6" s="94" customFormat="1" x14ac:dyDescent="0.25">
      <c r="A90" s="94">
        <v>88</v>
      </c>
      <c r="B90" s="349" t="s">
        <v>135</v>
      </c>
      <c r="C90" s="476"/>
      <c r="D90" s="429"/>
      <c r="E90" s="476"/>
      <c r="F90" s="429"/>
    </row>
    <row r="91" spans="1:6" x14ac:dyDescent="0.25">
      <c r="A91" s="2">
        <v>89</v>
      </c>
      <c r="B91" s="351" t="s">
        <v>81</v>
      </c>
      <c r="C91" s="475">
        <v>891</v>
      </c>
      <c r="D91" s="428">
        <v>9.8000000000000004E-2</v>
      </c>
      <c r="E91" s="475">
        <v>897</v>
      </c>
      <c r="F91" s="428">
        <v>0.159</v>
      </c>
    </row>
    <row r="92" spans="1:6" s="94" customFormat="1" x14ac:dyDescent="0.25">
      <c r="A92" s="94">
        <v>90</v>
      </c>
      <c r="B92" s="349" t="s">
        <v>108</v>
      </c>
      <c r="C92" s="476"/>
      <c r="D92" s="429"/>
      <c r="E92" s="476"/>
      <c r="F92" s="429"/>
    </row>
    <row r="93" spans="1:6" x14ac:dyDescent="0.25">
      <c r="A93" s="2">
        <v>91</v>
      </c>
      <c r="B93" s="351" t="s">
        <v>93</v>
      </c>
      <c r="C93" s="475">
        <v>333</v>
      </c>
      <c r="D93" s="428">
        <v>5.0999999999999997E-2</v>
      </c>
      <c r="E93" s="475">
        <v>353</v>
      </c>
      <c r="F93" s="428">
        <v>6.7000000000000004E-2</v>
      </c>
    </row>
    <row r="94" spans="1:6" s="94" customFormat="1" x14ac:dyDescent="0.25">
      <c r="A94" s="94">
        <v>92</v>
      </c>
      <c r="B94" s="349" t="s">
        <v>102</v>
      </c>
      <c r="C94" s="476"/>
      <c r="D94" s="429"/>
      <c r="E94" s="476"/>
      <c r="F94" s="429"/>
    </row>
    <row r="95" spans="1:6" x14ac:dyDescent="0.25">
      <c r="A95" s="2">
        <v>93</v>
      </c>
      <c r="B95" s="351" t="s">
        <v>134</v>
      </c>
      <c r="C95" s="475"/>
      <c r="D95" s="428"/>
      <c r="E95" s="475"/>
      <c r="F95" s="428"/>
    </row>
    <row r="96" spans="1:6" s="94" customFormat="1" x14ac:dyDescent="0.25">
      <c r="A96" s="94">
        <v>94</v>
      </c>
      <c r="B96" s="349" t="s">
        <v>70</v>
      </c>
      <c r="C96" s="476"/>
      <c r="D96" s="429"/>
      <c r="E96" s="476"/>
      <c r="F96" s="429"/>
    </row>
    <row r="97" spans="1:6" x14ac:dyDescent="0.25">
      <c r="A97" s="2">
        <v>95</v>
      </c>
      <c r="B97" s="351" t="s">
        <v>69</v>
      </c>
      <c r="C97" s="475">
        <v>668</v>
      </c>
      <c r="D97" s="428">
        <v>0.127</v>
      </c>
      <c r="E97" s="475">
        <v>680</v>
      </c>
      <c r="F97" s="428">
        <v>0.154</v>
      </c>
    </row>
    <row r="98" spans="1:6" s="94" customFormat="1" x14ac:dyDescent="0.25">
      <c r="A98" s="94">
        <v>96</v>
      </c>
      <c r="B98" s="349" t="s">
        <v>96</v>
      </c>
      <c r="C98" s="476">
        <v>44</v>
      </c>
      <c r="D98" s="429">
        <v>2.1999999999999999E-2</v>
      </c>
      <c r="E98" s="476">
        <v>2</v>
      </c>
      <c r="F98" s="429">
        <v>0</v>
      </c>
    </row>
    <row r="99" spans="1:6" x14ac:dyDescent="0.25">
      <c r="A99" s="2">
        <v>97</v>
      </c>
      <c r="B99" s="351" t="s">
        <v>88</v>
      </c>
      <c r="C99" s="475"/>
      <c r="D99" s="428"/>
      <c r="E99" s="475"/>
      <c r="F99" s="428"/>
    </row>
    <row r="100" spans="1:6" s="94" customFormat="1" x14ac:dyDescent="0.25">
      <c r="A100" s="94">
        <v>98</v>
      </c>
      <c r="B100" s="349" t="s">
        <v>137</v>
      </c>
      <c r="C100" s="476"/>
      <c r="D100" s="429"/>
      <c r="E100" s="476"/>
      <c r="F100" s="429"/>
    </row>
    <row r="101" spans="1:6" x14ac:dyDescent="0.25">
      <c r="A101" s="2">
        <v>99</v>
      </c>
      <c r="B101" s="351" t="s">
        <v>71</v>
      </c>
      <c r="C101" s="475">
        <v>266</v>
      </c>
      <c r="D101" s="428">
        <v>0.14599999999999999</v>
      </c>
      <c r="E101" s="475">
        <v>254</v>
      </c>
      <c r="F101" s="428">
        <v>0.23200000000000001</v>
      </c>
    </row>
    <row r="102" spans="1:6" s="94" customFormat="1" x14ac:dyDescent="0.25">
      <c r="A102" s="94">
        <v>100</v>
      </c>
      <c r="B102" s="349" t="s">
        <v>72</v>
      </c>
      <c r="C102" s="476">
        <v>722</v>
      </c>
      <c r="D102" s="429">
        <v>0.12</v>
      </c>
      <c r="E102" s="476">
        <v>749</v>
      </c>
      <c r="F102" s="429">
        <v>0.20100000000000001</v>
      </c>
    </row>
    <row r="103" spans="1:6" x14ac:dyDescent="0.25">
      <c r="A103" s="2">
        <v>101</v>
      </c>
      <c r="B103" s="351" t="s">
        <v>82</v>
      </c>
      <c r="C103" s="475">
        <v>270</v>
      </c>
      <c r="D103" s="428">
        <v>6.6000000000000003E-2</v>
      </c>
      <c r="E103" s="475">
        <v>219</v>
      </c>
      <c r="F103" s="428">
        <v>0.14099999999999999</v>
      </c>
    </row>
    <row r="104" spans="1:6" s="94" customFormat="1" x14ac:dyDescent="0.25">
      <c r="A104" s="94">
        <v>102</v>
      </c>
      <c r="B104" s="349" t="s">
        <v>90</v>
      </c>
      <c r="C104" s="476"/>
      <c r="D104" s="429"/>
      <c r="E104" s="476"/>
      <c r="F104" s="429"/>
    </row>
    <row r="105" spans="1:6" x14ac:dyDescent="0.25">
      <c r="A105" s="2">
        <v>103</v>
      </c>
      <c r="B105" s="351" t="s">
        <v>124</v>
      </c>
      <c r="C105" s="475"/>
      <c r="D105" s="428"/>
      <c r="E105" s="475"/>
      <c r="F105" s="428"/>
    </row>
    <row r="106" spans="1:6" s="94" customFormat="1" x14ac:dyDescent="0.25">
      <c r="A106" s="94">
        <v>104</v>
      </c>
      <c r="B106" s="349" t="s">
        <v>111</v>
      </c>
      <c r="C106" s="476">
        <v>251</v>
      </c>
      <c r="D106" s="429">
        <v>0.159</v>
      </c>
      <c r="E106" s="476">
        <v>173</v>
      </c>
      <c r="F106" s="429">
        <v>0.161</v>
      </c>
    </row>
    <row r="107" spans="1:6" x14ac:dyDescent="0.25">
      <c r="A107" s="2">
        <v>105</v>
      </c>
      <c r="B107" s="351" t="s">
        <v>107</v>
      </c>
      <c r="C107" s="475"/>
      <c r="D107" s="428"/>
      <c r="E107" s="475"/>
      <c r="F107" s="428"/>
    </row>
    <row r="108" spans="1:6" s="94" customFormat="1" x14ac:dyDescent="0.25">
      <c r="A108" s="94">
        <v>106</v>
      </c>
      <c r="B108" s="349" t="s">
        <v>129</v>
      </c>
      <c r="C108" s="476"/>
      <c r="D108" s="429"/>
      <c r="E108" s="476"/>
      <c r="F108" s="429"/>
    </row>
    <row r="109" spans="1:6" x14ac:dyDescent="0.25">
      <c r="A109" s="2">
        <v>107</v>
      </c>
      <c r="B109" s="351" t="s">
        <v>75</v>
      </c>
      <c r="C109" s="475">
        <v>2197</v>
      </c>
      <c r="D109" s="428">
        <v>9.4E-2</v>
      </c>
      <c r="E109" s="475">
        <v>1154</v>
      </c>
      <c r="F109" s="428">
        <v>0.17499999999999999</v>
      </c>
    </row>
    <row r="110" spans="1:6" s="94" customFormat="1" x14ac:dyDescent="0.25">
      <c r="A110" s="94">
        <v>108</v>
      </c>
      <c r="B110" s="349" t="s">
        <v>109</v>
      </c>
      <c r="C110" s="476"/>
      <c r="D110" s="429"/>
      <c r="E110" s="476"/>
      <c r="F110" s="429"/>
    </row>
    <row r="111" spans="1:6" x14ac:dyDescent="0.25">
      <c r="A111" s="2">
        <v>109</v>
      </c>
      <c r="B111" s="351" t="s">
        <v>74</v>
      </c>
      <c r="C111" s="475">
        <v>16</v>
      </c>
      <c r="D111" s="428">
        <v>8.3000000000000004E-2</v>
      </c>
      <c r="E111" s="475">
        <v>7</v>
      </c>
      <c r="F111" s="428">
        <v>0.28499999999999998</v>
      </c>
    </row>
    <row r="112" spans="1:6" s="94" customFormat="1" x14ac:dyDescent="0.25">
      <c r="A112" s="94">
        <v>110</v>
      </c>
      <c r="B112" s="349" t="s">
        <v>77</v>
      </c>
      <c r="C112" s="476"/>
      <c r="D112" s="429"/>
      <c r="E112" s="476"/>
      <c r="F112" s="429"/>
    </row>
    <row r="113" spans="1:6" x14ac:dyDescent="0.25">
      <c r="A113" s="2">
        <v>111</v>
      </c>
      <c r="B113" s="351" t="s">
        <v>101</v>
      </c>
      <c r="C113" s="475">
        <v>253</v>
      </c>
      <c r="D113" s="428">
        <v>5.5E-2</v>
      </c>
      <c r="E113" s="475">
        <v>126</v>
      </c>
      <c r="F113" s="428">
        <v>0.10299999999999999</v>
      </c>
    </row>
    <row r="114" spans="1:6" s="94" customFormat="1" x14ac:dyDescent="0.25">
      <c r="A114" s="94">
        <v>112</v>
      </c>
      <c r="B114" s="349" t="s">
        <v>113</v>
      </c>
      <c r="C114" s="476"/>
      <c r="D114" s="429"/>
      <c r="E114" s="476"/>
      <c r="F114" s="429"/>
    </row>
    <row r="115" spans="1:6" x14ac:dyDescent="0.25">
      <c r="A115" s="2">
        <v>113</v>
      </c>
      <c r="B115" s="351" t="s">
        <v>112</v>
      </c>
      <c r="C115" s="475"/>
      <c r="D115" s="428"/>
      <c r="E115" s="475"/>
      <c r="F115" s="428"/>
    </row>
    <row r="116" spans="1:6" s="94" customFormat="1" x14ac:dyDescent="0.25">
      <c r="A116" s="94">
        <v>114</v>
      </c>
      <c r="B116" s="349" t="s">
        <v>103</v>
      </c>
      <c r="C116" s="476"/>
      <c r="D116" s="429"/>
      <c r="E116" s="476"/>
      <c r="F116" s="429"/>
    </row>
    <row r="117" spans="1:6" x14ac:dyDescent="0.25">
      <c r="A117" s="2">
        <v>115</v>
      </c>
      <c r="B117" s="351" t="s">
        <v>117</v>
      </c>
      <c r="C117" s="475"/>
      <c r="D117" s="428"/>
      <c r="E117" s="475"/>
      <c r="F117" s="428"/>
    </row>
    <row r="118" spans="1:6" s="94" customFormat="1" x14ac:dyDescent="0.25">
      <c r="A118" s="94">
        <v>116</v>
      </c>
      <c r="B118" s="349" t="s">
        <v>89</v>
      </c>
      <c r="C118" s="476">
        <v>233</v>
      </c>
      <c r="D118" s="429">
        <v>4.2000000000000003E-2</v>
      </c>
      <c r="E118" s="476">
        <v>234</v>
      </c>
      <c r="F118" s="429">
        <v>0.14099999999999999</v>
      </c>
    </row>
    <row r="119" spans="1:6" x14ac:dyDescent="0.25">
      <c r="A119" s="2">
        <v>117</v>
      </c>
      <c r="B119" s="351" t="s">
        <v>99</v>
      </c>
      <c r="C119" s="475"/>
      <c r="D119" s="428"/>
      <c r="E119" s="475"/>
      <c r="F119" s="428"/>
    </row>
    <row r="120" spans="1:6" s="94" customFormat="1" x14ac:dyDescent="0.25">
      <c r="A120" s="94">
        <v>118</v>
      </c>
      <c r="B120" s="349" t="s">
        <v>76</v>
      </c>
      <c r="C120" s="476">
        <v>327</v>
      </c>
      <c r="D120" s="429">
        <v>3.9E-2</v>
      </c>
      <c r="E120" s="476">
        <v>297</v>
      </c>
      <c r="F120" s="429">
        <v>6.7000000000000004E-2</v>
      </c>
    </row>
    <row r="121" spans="1:6" x14ac:dyDescent="0.25">
      <c r="A121" s="2">
        <v>119</v>
      </c>
      <c r="B121" s="351" t="s">
        <v>120</v>
      </c>
      <c r="C121" s="475"/>
      <c r="D121" s="428"/>
      <c r="E121" s="475"/>
      <c r="F121" s="428"/>
    </row>
    <row r="122" spans="1:6" s="94" customFormat="1" x14ac:dyDescent="0.25">
      <c r="A122" s="94">
        <v>120</v>
      </c>
      <c r="B122" s="349" t="s">
        <v>271</v>
      </c>
      <c r="C122" s="476"/>
      <c r="D122" s="429"/>
      <c r="E122" s="476"/>
      <c r="F122" s="429"/>
    </row>
    <row r="123" spans="1:6" x14ac:dyDescent="0.25">
      <c r="A123" s="2">
        <v>121</v>
      </c>
      <c r="B123" s="351" t="s">
        <v>80</v>
      </c>
      <c r="C123" s="475"/>
      <c r="D123" s="428"/>
      <c r="E123" s="475"/>
      <c r="F123" s="428"/>
    </row>
    <row r="124" spans="1:6" s="94" customFormat="1" x14ac:dyDescent="0.25">
      <c r="A124" s="94">
        <v>122</v>
      </c>
      <c r="B124" s="349" t="s">
        <v>110</v>
      </c>
      <c r="C124" s="476"/>
      <c r="D124" s="429"/>
      <c r="E124" s="476"/>
      <c r="F124" s="429"/>
    </row>
    <row r="125" spans="1:6" x14ac:dyDescent="0.25">
      <c r="A125" s="2">
        <v>122.5</v>
      </c>
      <c r="B125" s="351" t="s">
        <v>363</v>
      </c>
      <c r="C125" s="475"/>
      <c r="D125" s="428"/>
      <c r="E125" s="475"/>
      <c r="F125" s="428"/>
    </row>
    <row r="126" spans="1:6" x14ac:dyDescent="0.25">
      <c r="A126" s="94">
        <v>123</v>
      </c>
      <c r="B126" s="349" t="s">
        <v>125</v>
      </c>
      <c r="C126" s="476"/>
      <c r="D126" s="429"/>
      <c r="E126" s="476"/>
      <c r="F126" s="429"/>
    </row>
    <row r="127" spans="1:6" s="94" customFormat="1" x14ac:dyDescent="0.25">
      <c r="A127" s="2">
        <v>124</v>
      </c>
      <c r="B127" s="351" t="s">
        <v>160</v>
      </c>
      <c r="C127" s="475"/>
      <c r="D127" s="428"/>
      <c r="E127" s="475"/>
      <c r="F127" s="428"/>
    </row>
    <row r="128" spans="1:6" x14ac:dyDescent="0.25">
      <c r="A128" s="94">
        <v>125</v>
      </c>
      <c r="B128" s="349" t="s">
        <v>127</v>
      </c>
      <c r="C128" s="476"/>
      <c r="D128" s="429"/>
      <c r="E128" s="476"/>
      <c r="F128" s="429"/>
    </row>
    <row r="129" spans="1:6" s="94" customFormat="1" x14ac:dyDescent="0.25">
      <c r="A129" s="2">
        <v>126</v>
      </c>
      <c r="B129" s="351" t="s">
        <v>121</v>
      </c>
      <c r="C129" s="475"/>
      <c r="D129" s="428"/>
      <c r="E129" s="475"/>
      <c r="F129" s="428"/>
    </row>
    <row r="130" spans="1:6" x14ac:dyDescent="0.25">
      <c r="A130" s="94">
        <v>127</v>
      </c>
      <c r="B130" s="349" t="s">
        <v>133</v>
      </c>
      <c r="C130" s="476"/>
      <c r="D130" s="429"/>
      <c r="E130" s="476"/>
      <c r="F130" s="429"/>
    </row>
    <row r="131" spans="1:6" s="94" customFormat="1" x14ac:dyDescent="0.25">
      <c r="A131" s="2">
        <v>128</v>
      </c>
      <c r="B131" s="351" t="s">
        <v>79</v>
      </c>
      <c r="C131" s="475"/>
      <c r="D131" s="428"/>
      <c r="E131" s="475"/>
      <c r="F131" s="428"/>
    </row>
    <row r="132" spans="1:6" x14ac:dyDescent="0.25">
      <c r="A132" s="94">
        <v>129</v>
      </c>
      <c r="B132" s="349" t="s">
        <v>78</v>
      </c>
      <c r="C132" s="476">
        <v>3836</v>
      </c>
      <c r="D132" s="429">
        <v>6.7000000000000004E-2</v>
      </c>
      <c r="E132" s="476">
        <v>3327</v>
      </c>
      <c r="F132" s="429">
        <v>0.128</v>
      </c>
    </row>
    <row r="133" spans="1:6" s="94" customFormat="1" x14ac:dyDescent="0.25">
      <c r="A133" s="2">
        <v>130</v>
      </c>
      <c r="B133" s="351" t="s">
        <v>118</v>
      </c>
      <c r="C133" s="475"/>
      <c r="D133" s="428"/>
      <c r="E133" s="475"/>
      <c r="F133" s="428"/>
    </row>
    <row r="134" spans="1:6" x14ac:dyDescent="0.25">
      <c r="A134" s="94">
        <v>131</v>
      </c>
      <c r="B134" s="349" t="s">
        <v>115</v>
      </c>
      <c r="C134" s="476"/>
      <c r="D134" s="429"/>
      <c r="E134" s="476"/>
      <c r="F134" s="429"/>
    </row>
    <row r="135" spans="1:6" s="94" customFormat="1" x14ac:dyDescent="0.25">
      <c r="A135" s="2">
        <v>132</v>
      </c>
      <c r="B135" s="351" t="s">
        <v>116</v>
      </c>
      <c r="C135" s="475"/>
      <c r="D135" s="428"/>
      <c r="E135" s="475"/>
      <c r="F135" s="428"/>
    </row>
    <row r="136" spans="1:6" x14ac:dyDescent="0.25">
      <c r="A136" s="94">
        <v>133</v>
      </c>
      <c r="B136" s="349" t="s">
        <v>92</v>
      </c>
      <c r="C136" s="476"/>
      <c r="D136" s="429"/>
      <c r="E136" s="476"/>
      <c r="F136" s="429"/>
    </row>
    <row r="137" spans="1:6" s="94" customFormat="1" x14ac:dyDescent="0.25">
      <c r="A137" s="94">
        <v>134</v>
      </c>
      <c r="B137" s="349" t="s">
        <v>91</v>
      </c>
      <c r="C137" s="476">
        <v>164</v>
      </c>
      <c r="D137" s="429">
        <v>8.5000000000000006E-2</v>
      </c>
      <c r="E137" s="476">
        <v>129</v>
      </c>
      <c r="F137" s="429">
        <v>0.14699999999999999</v>
      </c>
    </row>
    <row r="138" spans="1:6" s="15" customFormat="1" x14ac:dyDescent="0.25">
      <c r="A138" s="2">
        <v>135</v>
      </c>
      <c r="B138" s="351" t="s">
        <v>85</v>
      </c>
      <c r="C138" s="475">
        <v>88</v>
      </c>
      <c r="D138" s="428">
        <v>0.10199999999999999</v>
      </c>
      <c r="E138" s="475">
        <v>97</v>
      </c>
      <c r="F138" s="428">
        <v>0.13400000000000001</v>
      </c>
    </row>
    <row r="139" spans="1:6" s="94" customFormat="1" x14ac:dyDescent="0.25">
      <c r="A139" s="94">
        <v>136</v>
      </c>
      <c r="B139" s="349" t="s">
        <v>86</v>
      </c>
      <c r="C139" s="476"/>
      <c r="D139" s="429"/>
      <c r="E139" s="476"/>
      <c r="F139" s="429"/>
    </row>
    <row r="140" spans="1:6" x14ac:dyDescent="0.25">
      <c r="A140" s="2">
        <v>137</v>
      </c>
      <c r="B140" s="351" t="s">
        <v>100</v>
      </c>
      <c r="C140" s="475"/>
      <c r="D140" s="428"/>
      <c r="E140" s="475"/>
      <c r="F140" s="428"/>
    </row>
    <row r="141" spans="1:6" s="94" customFormat="1" x14ac:dyDescent="0.25">
      <c r="A141" s="94">
        <v>138</v>
      </c>
      <c r="B141" s="349" t="s">
        <v>122</v>
      </c>
      <c r="C141" s="476"/>
      <c r="D141" s="429"/>
      <c r="E141" s="476"/>
      <c r="F141" s="429"/>
    </row>
    <row r="142" spans="1:6" x14ac:dyDescent="0.25">
      <c r="A142" s="2">
        <v>139</v>
      </c>
      <c r="B142" s="351" t="s">
        <v>161</v>
      </c>
      <c r="C142" s="475"/>
      <c r="D142" s="428"/>
      <c r="E142" s="475"/>
      <c r="F142" s="428"/>
    </row>
    <row r="143" spans="1:6" s="94" customFormat="1" x14ac:dyDescent="0.25">
      <c r="A143" s="94">
        <v>140</v>
      </c>
      <c r="B143" s="349" t="s">
        <v>162</v>
      </c>
      <c r="C143" s="476"/>
      <c r="D143" s="429"/>
      <c r="E143" s="476"/>
      <c r="F143" s="429"/>
    </row>
    <row r="144" spans="1:6" x14ac:dyDescent="0.25">
      <c r="A144" s="2">
        <v>141</v>
      </c>
      <c r="B144" s="351" t="s">
        <v>163</v>
      </c>
      <c r="C144" s="475"/>
      <c r="D144" s="428"/>
      <c r="E144" s="475"/>
      <c r="F144" s="428"/>
    </row>
    <row r="145" spans="1:6" s="94" customFormat="1" x14ac:dyDescent="0.25">
      <c r="A145" s="94">
        <v>142</v>
      </c>
      <c r="B145" s="349" t="s">
        <v>164</v>
      </c>
      <c r="C145" s="476"/>
      <c r="D145" s="429"/>
      <c r="E145" s="476"/>
      <c r="F145" s="429"/>
    </row>
    <row r="146" spans="1:6" x14ac:dyDescent="0.25">
      <c r="A146" s="2">
        <v>143</v>
      </c>
      <c r="B146" s="351" t="s">
        <v>119</v>
      </c>
      <c r="C146" s="475">
        <v>10</v>
      </c>
      <c r="D146" s="428">
        <v>0</v>
      </c>
      <c r="E146" s="475">
        <v>0</v>
      </c>
      <c r="F146" s="428"/>
    </row>
    <row r="147" spans="1:6" s="94" customFormat="1" x14ac:dyDescent="0.25">
      <c r="A147" s="94">
        <v>144</v>
      </c>
      <c r="B147" s="349" t="s">
        <v>131</v>
      </c>
      <c r="C147" s="476"/>
      <c r="D147" s="429"/>
      <c r="E147" s="476"/>
      <c r="F147" s="429"/>
    </row>
    <row r="148" spans="1:6" x14ac:dyDescent="0.25">
      <c r="A148" s="2">
        <v>145</v>
      </c>
      <c r="B148" s="351" t="s">
        <v>114</v>
      </c>
      <c r="C148" s="475"/>
      <c r="D148" s="428"/>
      <c r="E148" s="475"/>
      <c r="F148" s="428"/>
    </row>
    <row r="149" spans="1:6" s="94" customFormat="1" x14ac:dyDescent="0.25">
      <c r="A149" s="94">
        <v>146</v>
      </c>
      <c r="B149" s="349" t="s">
        <v>130</v>
      </c>
      <c r="C149" s="476"/>
      <c r="D149" s="429"/>
      <c r="E149" s="476"/>
      <c r="F149" s="429"/>
    </row>
    <row r="150" spans="1:6" x14ac:dyDescent="0.25">
      <c r="A150" s="2">
        <v>147</v>
      </c>
      <c r="B150" s="351" t="s">
        <v>132</v>
      </c>
      <c r="C150" s="475">
        <v>13184</v>
      </c>
      <c r="D150" s="428">
        <v>0.14499999999999999</v>
      </c>
      <c r="E150" s="475">
        <v>7841</v>
      </c>
      <c r="F150" s="428">
        <v>0.186</v>
      </c>
    </row>
    <row r="151" spans="1:6" s="94" customFormat="1" x14ac:dyDescent="0.25">
      <c r="A151" s="94">
        <v>148</v>
      </c>
      <c r="B151" s="349" t="s">
        <v>84</v>
      </c>
      <c r="C151" s="476">
        <v>5591</v>
      </c>
      <c r="D151" s="429">
        <v>9.1999999999999998E-2</v>
      </c>
      <c r="E151" s="476">
        <v>3517</v>
      </c>
      <c r="F151" s="429">
        <v>9.7000000000000003E-2</v>
      </c>
    </row>
    <row r="152" spans="1:6" x14ac:dyDescent="0.25">
      <c r="A152" s="2">
        <v>149</v>
      </c>
      <c r="B152" s="351" t="s">
        <v>87</v>
      </c>
      <c r="C152" s="475"/>
      <c r="D152" s="428"/>
      <c r="E152" s="475"/>
      <c r="F152" s="428"/>
    </row>
    <row r="153" spans="1:6" s="94" customFormat="1" x14ac:dyDescent="0.25">
      <c r="A153" s="94">
        <v>150</v>
      </c>
      <c r="B153" s="349" t="s">
        <v>126</v>
      </c>
      <c r="C153" s="476"/>
      <c r="D153" s="429"/>
      <c r="E153" s="476"/>
      <c r="F153" s="429"/>
    </row>
    <row r="154" spans="1:6" x14ac:dyDescent="0.25">
      <c r="A154" s="2">
        <v>151</v>
      </c>
      <c r="B154" s="351" t="s">
        <v>104</v>
      </c>
      <c r="C154" s="475"/>
      <c r="D154" s="428"/>
      <c r="E154" s="475"/>
      <c r="F154" s="428"/>
    </row>
    <row r="155" spans="1:6" s="94" customFormat="1" x14ac:dyDescent="0.25">
      <c r="A155" s="94">
        <v>152</v>
      </c>
      <c r="B155" s="349" t="s">
        <v>105</v>
      </c>
      <c r="C155" s="476"/>
      <c r="D155" s="429"/>
      <c r="E155" s="476"/>
      <c r="F155" s="429"/>
    </row>
    <row r="156" spans="1:6" x14ac:dyDescent="0.25">
      <c r="A156" s="2">
        <v>153</v>
      </c>
      <c r="B156" s="351" t="s">
        <v>83</v>
      </c>
      <c r="C156" s="475"/>
      <c r="D156" s="428"/>
      <c r="E156" s="475"/>
      <c r="F156" s="428"/>
    </row>
    <row r="157" spans="1:6" s="94" customFormat="1" x14ac:dyDescent="0.25">
      <c r="A157" s="94">
        <v>154</v>
      </c>
      <c r="B157" s="349" t="s">
        <v>128</v>
      </c>
      <c r="C157" s="476"/>
      <c r="D157" s="429"/>
      <c r="E157" s="476"/>
      <c r="F157" s="429"/>
    </row>
    <row r="158" spans="1:6" x14ac:dyDescent="0.25">
      <c r="A158" s="2">
        <v>155</v>
      </c>
      <c r="B158" s="351" t="s">
        <v>95</v>
      </c>
      <c r="C158" s="475">
        <v>0</v>
      </c>
      <c r="D158" s="428"/>
      <c r="E158" s="475">
        <v>0</v>
      </c>
      <c r="F158" s="428"/>
    </row>
    <row r="159" spans="1:6" s="94" customFormat="1" x14ac:dyDescent="0.25">
      <c r="A159" s="94">
        <v>156</v>
      </c>
      <c r="B159" s="349" t="s">
        <v>123</v>
      </c>
      <c r="C159" s="476"/>
      <c r="D159" s="429"/>
      <c r="E159" s="476"/>
      <c r="F159" s="429"/>
    </row>
    <row r="160" spans="1:6" x14ac:dyDescent="0.25">
      <c r="A160" s="2">
        <v>157</v>
      </c>
      <c r="B160" s="351" t="s">
        <v>106</v>
      </c>
      <c r="C160" s="475"/>
      <c r="D160" s="428"/>
      <c r="E160" s="475"/>
      <c r="F160" s="428"/>
    </row>
    <row r="161" spans="1:9" s="94" customFormat="1" x14ac:dyDescent="0.25">
      <c r="A161" s="94">
        <v>158</v>
      </c>
      <c r="B161" s="349" t="s">
        <v>73</v>
      </c>
      <c r="C161" s="476"/>
      <c r="D161" s="429"/>
      <c r="E161" s="476"/>
      <c r="F161" s="429"/>
    </row>
    <row r="162" spans="1:9" x14ac:dyDescent="0.25">
      <c r="A162" s="2">
        <v>159</v>
      </c>
      <c r="B162" s="351" t="s">
        <v>136</v>
      </c>
      <c r="C162" s="475"/>
      <c r="D162" s="428"/>
      <c r="E162" s="475"/>
      <c r="F162" s="428"/>
    </row>
    <row r="163" spans="1:9" x14ac:dyDescent="0.25">
      <c r="A163" s="2">
        <v>161</v>
      </c>
      <c r="C163" s="485"/>
      <c r="D163" s="432"/>
    </row>
    <row r="164" spans="1:9" s="94" customFormat="1" hidden="1" x14ac:dyDescent="0.25">
      <c r="A164" s="94">
        <v>162</v>
      </c>
      <c r="B164" s="94" t="s">
        <v>149</v>
      </c>
      <c r="C164" s="495"/>
      <c r="D164" s="433"/>
      <c r="E164" s="482"/>
      <c r="F164" s="436"/>
    </row>
    <row r="165" spans="1:9" hidden="1" x14ac:dyDescent="0.25">
      <c r="A165" s="2">
        <v>163</v>
      </c>
      <c r="B165" s="2" t="s">
        <v>140</v>
      </c>
      <c r="C165" s="485">
        <v>86</v>
      </c>
      <c r="D165" s="432">
        <v>4.5999999999999999E-2</v>
      </c>
      <c r="E165" s="481">
        <v>94</v>
      </c>
      <c r="F165" s="425">
        <v>5.2999999999999999E-2</v>
      </c>
    </row>
    <row r="166" spans="1:9" s="94" customFormat="1" hidden="1" x14ac:dyDescent="0.25">
      <c r="A166" s="94">
        <v>164</v>
      </c>
      <c r="B166" s="94" t="s">
        <v>98</v>
      </c>
      <c r="C166" s="495"/>
      <c r="D166" s="433"/>
      <c r="E166" s="482"/>
      <c r="F166" s="436"/>
    </row>
    <row r="167" spans="1:9" hidden="1" x14ac:dyDescent="0.25">
      <c r="A167" s="2">
        <v>165</v>
      </c>
      <c r="B167" s="2" t="s">
        <v>141</v>
      </c>
      <c r="C167" s="485"/>
      <c r="D167" s="432"/>
    </row>
    <row r="168" spans="1:9" s="94" customFormat="1" hidden="1" x14ac:dyDescent="0.25">
      <c r="A168" s="94">
        <v>166</v>
      </c>
      <c r="B168" s="94" t="s">
        <v>143</v>
      </c>
      <c r="C168" s="495">
        <v>278</v>
      </c>
      <c r="D168" s="433">
        <v>1.4E-2</v>
      </c>
      <c r="E168" s="482">
        <v>281</v>
      </c>
      <c r="F168" s="436">
        <v>2.4E-2</v>
      </c>
    </row>
    <row r="169" spans="1:9" hidden="1" x14ac:dyDescent="0.25">
      <c r="A169" s="2">
        <v>167</v>
      </c>
      <c r="B169" s="2" t="s">
        <v>144</v>
      </c>
      <c r="C169" s="485"/>
      <c r="D169" s="432"/>
    </row>
    <row r="170" spans="1:9" s="94" customFormat="1" hidden="1" x14ac:dyDescent="0.25">
      <c r="A170" s="94">
        <v>168</v>
      </c>
      <c r="B170" s="94" t="s">
        <v>142</v>
      </c>
      <c r="C170" s="495">
        <v>333</v>
      </c>
      <c r="D170" s="433">
        <v>8.9999999999999993E-3</v>
      </c>
      <c r="E170" s="482">
        <v>331</v>
      </c>
      <c r="F170" s="436">
        <v>2.1000000000000001E-2</v>
      </c>
    </row>
    <row r="171" spans="1:9" hidden="1" x14ac:dyDescent="0.25">
      <c r="A171" s="2">
        <v>170</v>
      </c>
      <c r="C171" s="485"/>
      <c r="D171" s="432"/>
      <c r="H171" s="2"/>
      <c r="I171" s="2"/>
    </row>
    <row r="172" spans="1:9" s="94" customFormat="1" x14ac:dyDescent="0.25">
      <c r="A172" s="2">
        <v>172</v>
      </c>
      <c r="B172" s="38" t="s">
        <v>266</v>
      </c>
      <c r="C172" s="483"/>
      <c r="D172" s="434"/>
      <c r="E172" s="486"/>
      <c r="F172" s="435"/>
    </row>
    <row r="173" spans="1:9" s="15" customFormat="1" x14ac:dyDescent="0.25">
      <c r="A173" s="2">
        <v>173</v>
      </c>
      <c r="B173" s="38" t="s">
        <v>365</v>
      </c>
      <c r="C173" s="481"/>
      <c r="D173" s="425"/>
      <c r="E173" s="481"/>
      <c r="F173" s="425"/>
    </row>
    <row r="174" spans="1:9" s="15" customFormat="1" x14ac:dyDescent="0.25">
      <c r="A174" s="2">
        <v>173.5</v>
      </c>
      <c r="B174" s="38"/>
      <c r="C174" s="481"/>
      <c r="D174" s="425"/>
      <c r="E174" s="481"/>
      <c r="F174" s="425"/>
    </row>
    <row r="175" spans="1:9" x14ac:dyDescent="0.25">
      <c r="A175" s="2">
        <v>174</v>
      </c>
      <c r="B175" s="37" t="s">
        <v>146</v>
      </c>
    </row>
    <row r="176" spans="1:9" x14ac:dyDescent="0.25">
      <c r="A176" s="2">
        <v>175</v>
      </c>
      <c r="B176" s="38" t="s">
        <v>266</v>
      </c>
    </row>
    <row r="177" spans="1:6" hidden="1" x14ac:dyDescent="0.25">
      <c r="A177" s="2">
        <v>176</v>
      </c>
      <c r="B177" s="2" t="s">
        <v>275</v>
      </c>
    </row>
    <row r="178" spans="1:6" hidden="1" x14ac:dyDescent="0.25">
      <c r="A178" s="2">
        <v>177</v>
      </c>
      <c r="B178" s="2" t="s">
        <v>269</v>
      </c>
      <c r="C178" s="485"/>
      <c r="D178" s="432"/>
    </row>
    <row r="179" spans="1:6" hidden="1" x14ac:dyDescent="0.25">
      <c r="A179" s="2">
        <v>178</v>
      </c>
      <c r="B179" s="2" t="s">
        <v>267</v>
      </c>
      <c r="C179" s="485"/>
      <c r="D179" s="432"/>
    </row>
    <row r="180" spans="1:6" hidden="1" x14ac:dyDescent="0.25">
      <c r="A180" s="2">
        <v>179</v>
      </c>
      <c r="B180" s="2" t="s">
        <v>276</v>
      </c>
    </row>
    <row r="181" spans="1:6" hidden="1" x14ac:dyDescent="0.25">
      <c r="A181" s="2">
        <v>180</v>
      </c>
      <c r="B181" s="2" t="s">
        <v>270</v>
      </c>
      <c r="C181" s="485"/>
      <c r="D181" s="432"/>
    </row>
    <row r="182" spans="1:6" hidden="1" x14ac:dyDescent="0.25">
      <c r="A182" s="2">
        <v>181</v>
      </c>
      <c r="B182" s="2" t="s">
        <v>268</v>
      </c>
      <c r="C182" s="485"/>
      <c r="D182" s="432"/>
    </row>
    <row r="183" spans="1:6" hidden="1" x14ac:dyDescent="0.25">
      <c r="A183" s="2">
        <v>182</v>
      </c>
      <c r="B183" s="2" t="s">
        <v>272</v>
      </c>
      <c r="C183" s="485"/>
      <c r="D183" s="432"/>
    </row>
    <row r="184" spans="1:6" hidden="1" x14ac:dyDescent="0.25">
      <c r="A184" s="2">
        <v>183</v>
      </c>
      <c r="B184" s="2" t="s">
        <v>277</v>
      </c>
    </row>
    <row r="185" spans="1:6" hidden="1" x14ac:dyDescent="0.25">
      <c r="B185" s="37"/>
    </row>
    <row r="186" spans="1:6" s="15" customFormat="1" hidden="1" x14ac:dyDescent="0.25">
      <c r="A186" s="2"/>
      <c r="B186" s="37"/>
      <c r="C186" s="481"/>
      <c r="D186" s="425"/>
      <c r="E186" s="481"/>
      <c r="F186" s="425"/>
    </row>
    <row r="187" spans="1:6" hidden="1" x14ac:dyDescent="0.25">
      <c r="B187" s="37"/>
    </row>
    <row r="188" spans="1:6" hidden="1" x14ac:dyDescent="0.25">
      <c r="B188" s="2" t="s">
        <v>316</v>
      </c>
      <c r="C188" s="485"/>
      <c r="D188" s="432"/>
    </row>
    <row r="189" spans="1:6" hidden="1" x14ac:dyDescent="0.25">
      <c r="A189" s="15"/>
      <c r="B189" s="15" t="s">
        <v>341</v>
      </c>
      <c r="C189" s="483"/>
      <c r="D189" s="434"/>
      <c r="E189" s="486"/>
      <c r="F189" s="437"/>
    </row>
    <row r="190" spans="1:6" hidden="1" x14ac:dyDescent="0.25">
      <c r="B190" s="2" t="s">
        <v>317</v>
      </c>
    </row>
    <row r="191" spans="1:6" s="15" customFormat="1" hidden="1" x14ac:dyDescent="0.25">
      <c r="A191" s="2"/>
      <c r="B191" s="2" t="s">
        <v>319</v>
      </c>
      <c r="C191" s="481"/>
      <c r="D191" s="425"/>
      <c r="E191" s="481"/>
      <c r="F191" s="425"/>
    </row>
    <row r="192" spans="1:6" hidden="1" x14ac:dyDescent="0.25">
      <c r="B192" s="39" t="s">
        <v>320</v>
      </c>
    </row>
    <row r="193" spans="1:6" s="15" customFormat="1" hidden="1" x14ac:dyDescent="0.25">
      <c r="A193" s="2"/>
      <c r="B193" s="39" t="s">
        <v>321</v>
      </c>
      <c r="C193" s="481"/>
      <c r="D193" s="425"/>
      <c r="E193" s="481"/>
      <c r="F193" s="425"/>
    </row>
    <row r="194" spans="1:6" hidden="1" x14ac:dyDescent="0.25">
      <c r="B194" s="39" t="s">
        <v>322</v>
      </c>
    </row>
    <row r="195" spans="1:6" hidden="1" x14ac:dyDescent="0.25"/>
    <row r="196" spans="1:6" hidden="1" x14ac:dyDescent="0.25"/>
    <row r="197" spans="1:6" hidden="1" x14ac:dyDescent="0.25">
      <c r="C197" s="486"/>
      <c r="D197" s="435"/>
      <c r="E197" s="486"/>
      <c r="F197" s="435"/>
    </row>
    <row r="198" spans="1:6" hidden="1" x14ac:dyDescent="0.25"/>
    <row r="199" spans="1:6" hidden="1" x14ac:dyDescent="0.25"/>
    <row r="200" spans="1:6" hidden="1" x14ac:dyDescent="0.25"/>
    <row r="201" spans="1:6" hidden="1" x14ac:dyDescent="0.25"/>
  </sheetData>
  <mergeCells count="6">
    <mergeCell ref="C6:F6"/>
    <mergeCell ref="C4:D4"/>
    <mergeCell ref="E4:F4"/>
    <mergeCell ref="C3:F3"/>
    <mergeCell ref="A3:A5"/>
    <mergeCell ref="B3:B5"/>
  </mergeCells>
  <printOptions horizontalCentered="1"/>
  <pageMargins left="0.25" right="0.25" top="0.75" bottom="0.5" header="0.3" footer="0.3"/>
  <pageSetup scale="85" fitToHeight="0" orientation="portrait" r:id="rId1"/>
  <headerFooter>
    <oddFooter xml:space="preserve">&amp;LMinnesota Office of Higher Education&amp;R&amp;P+105 </oddFooter>
  </headerFooter>
  <rowBreaks count="1" manualBreakCount="1">
    <brk id="48" min="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02"/>
  <sheetViews>
    <sheetView view="pageBreakPreview" zoomScale="90" zoomScaleNormal="100" zoomScaleSheetLayoutView="90" workbookViewId="0">
      <pane xSplit="2" ySplit="5" topLeftCell="AO174" activePane="bottomRight" state="frozen"/>
      <selection pane="topRight" activeCell="B1" sqref="B1"/>
      <selection pane="bottomLeft" activeCell="A5" sqref="A5"/>
      <selection pane="bottomRight" activeCell="B199" sqref="B199"/>
    </sheetView>
  </sheetViews>
  <sheetFormatPr defaultRowHeight="15" x14ac:dyDescent="0.25"/>
  <cols>
    <col min="1" max="1" width="14.140625" style="2" hidden="1" customWidth="1"/>
    <col min="2" max="2" width="39.7109375" style="2" bestFit="1" customWidth="1"/>
    <col min="3" max="3" width="14.28515625" style="16" customWidth="1"/>
    <col min="4" max="4" width="11.140625" style="16" customWidth="1"/>
    <col min="5" max="5" width="11.28515625" style="16" customWidth="1"/>
    <col min="6" max="6" width="11.5703125" style="2" customWidth="1"/>
    <col min="7" max="11" width="15.5703125" style="18" customWidth="1"/>
    <col min="12" max="12" width="15.42578125" style="135" customWidth="1"/>
    <col min="13" max="13" width="15.85546875" style="135" customWidth="1"/>
    <col min="14" max="14" width="14.7109375" style="28" customWidth="1"/>
    <col min="15" max="15" width="15.7109375" style="28" customWidth="1"/>
    <col min="16" max="17" width="15.7109375" style="18" customWidth="1"/>
    <col min="18" max="18" width="15.7109375" style="2" customWidth="1"/>
    <col min="19" max="19" width="10.7109375" style="2" customWidth="1"/>
    <col min="20" max="23" width="10.7109375" style="18" customWidth="1"/>
    <col min="24" max="27" width="10.7109375" style="2" customWidth="1"/>
    <col min="28" max="28" width="10.7109375" style="18" customWidth="1"/>
    <col min="29" max="29" width="12.140625" style="2" customWidth="1"/>
    <col min="30" max="31" width="11.28515625" style="2" customWidth="1"/>
    <col min="32" max="32" width="12" style="2" customWidth="1"/>
    <col min="33" max="33" width="9.140625" style="2" customWidth="1"/>
    <col min="34" max="34" width="11.140625" style="18" customWidth="1"/>
    <col min="35" max="35" width="13.42578125" style="18" customWidth="1"/>
    <col min="36" max="36" width="11.140625" style="18" customWidth="1"/>
    <col min="37" max="39" width="15.7109375" style="2" customWidth="1"/>
    <col min="40" max="40" width="13.28515625" style="2" customWidth="1"/>
    <col min="41" max="41" width="13.28515625" style="3" customWidth="1"/>
    <col min="42" max="42" width="13.28515625" style="2" customWidth="1"/>
    <col min="43" max="45" width="13.28515625" style="3" customWidth="1"/>
    <col min="46" max="46" width="10.42578125" style="120" customWidth="1"/>
    <col min="47" max="47" width="14.28515625" style="25" customWidth="1"/>
    <col min="48" max="48" width="9.7109375" style="61" customWidth="1"/>
    <col min="49" max="49" width="14.5703125" style="11" customWidth="1"/>
    <col min="50" max="50" width="8.28515625" style="2" customWidth="1"/>
    <col min="51" max="51" width="13.28515625" style="2" customWidth="1"/>
    <col min="52" max="52" width="9.85546875" style="2" customWidth="1"/>
    <col min="53" max="53" width="13.28515625" style="2" customWidth="1"/>
    <col min="54" max="54" width="10.140625" style="2" customWidth="1"/>
    <col min="55" max="55" width="10.7109375" style="2" customWidth="1"/>
    <col min="56" max="56" width="9.7109375" style="11" customWidth="1"/>
    <col min="57" max="57" width="13.28515625" style="11" customWidth="1"/>
    <col min="58" max="58" width="15.7109375" style="18" customWidth="1"/>
    <col min="59" max="59" width="9.140625" style="18" customWidth="1"/>
    <col min="60" max="60" width="11.5703125" style="11" customWidth="1"/>
    <col min="61" max="61" width="10.28515625" style="2" customWidth="1"/>
    <col min="62" max="62" width="9.140625" style="18" customWidth="1"/>
    <col min="63" max="63" width="13.28515625" style="16" customWidth="1"/>
    <col min="64" max="64" width="10.5703125" style="11" customWidth="1"/>
    <col min="65" max="65" width="11" style="2" customWidth="1"/>
    <col min="66" max="66" width="9.140625" style="18" customWidth="1"/>
    <col min="67" max="67" width="9.140625" style="2" customWidth="1"/>
    <col min="68" max="68" width="10.5703125" style="11" customWidth="1"/>
    <col min="69" max="69" width="10.7109375" style="2" customWidth="1"/>
    <col min="70" max="70" width="9.140625" style="18" customWidth="1"/>
    <col min="71" max="71" width="12.140625" style="2" customWidth="1"/>
    <col min="72" max="72" width="10.28515625" style="11" customWidth="1"/>
    <col min="73" max="77" width="10.7109375" style="11" customWidth="1"/>
    <col min="78" max="78" width="10.7109375" style="16" customWidth="1"/>
    <col min="79" max="79" width="2" style="16" customWidth="1"/>
    <col min="80" max="80" width="10.7109375" style="16" customWidth="1"/>
    <col min="81" max="82" width="8.42578125" style="18" customWidth="1"/>
    <col min="83" max="83" width="7.85546875" style="2" customWidth="1"/>
    <col min="84" max="84" width="9.140625" style="2"/>
    <col min="87" max="16384" width="9.140625" style="2"/>
  </cols>
  <sheetData>
    <row r="1" spans="1:83" x14ac:dyDescent="0.25">
      <c r="A1" s="60"/>
      <c r="B1" s="183"/>
      <c r="L1" s="191" t="s">
        <v>428</v>
      </c>
      <c r="S1" s="271" t="s">
        <v>547</v>
      </c>
    </row>
    <row r="2" spans="1:83" x14ac:dyDescent="0.25">
      <c r="S2" s="2" t="s">
        <v>548</v>
      </c>
    </row>
    <row r="3" spans="1:83" s="64" customFormat="1" x14ac:dyDescent="0.25">
      <c r="A3" s="537" t="s">
        <v>258</v>
      </c>
      <c r="B3" s="604" t="s">
        <v>342</v>
      </c>
      <c r="C3" s="550" t="s">
        <v>151</v>
      </c>
      <c r="D3" s="550"/>
      <c r="E3" s="550"/>
      <c r="F3" s="550"/>
      <c r="G3" s="551" t="s">
        <v>152</v>
      </c>
      <c r="H3" s="551"/>
      <c r="I3" s="551"/>
      <c r="J3" s="551"/>
      <c r="K3" s="551"/>
      <c r="L3" s="578" t="s">
        <v>356</v>
      </c>
      <c r="M3" s="579"/>
      <c r="N3" s="580"/>
      <c r="O3" s="279"/>
      <c r="P3" s="554" t="s">
        <v>153</v>
      </c>
      <c r="Q3" s="554"/>
      <c r="R3" s="554"/>
      <c r="S3" s="554"/>
      <c r="T3" s="554"/>
      <c r="U3" s="554"/>
      <c r="V3" s="554"/>
      <c r="W3" s="554"/>
      <c r="X3" s="554"/>
      <c r="Y3" s="554"/>
      <c r="Z3" s="554"/>
      <c r="AA3" s="554"/>
      <c r="AB3" s="554"/>
      <c r="AC3" s="554" t="s">
        <v>252</v>
      </c>
      <c r="AD3" s="554"/>
      <c r="AE3" s="554"/>
      <c r="AF3" s="554"/>
      <c r="AG3" s="554"/>
      <c r="AH3" s="551" t="s">
        <v>252</v>
      </c>
      <c r="AI3" s="551"/>
      <c r="AJ3" s="551"/>
      <c r="AK3" s="588" t="s">
        <v>325</v>
      </c>
      <c r="AL3" s="589"/>
      <c r="AM3" s="89" t="s">
        <v>326</v>
      </c>
      <c r="AN3" s="554" t="s">
        <v>257</v>
      </c>
      <c r="AO3" s="554"/>
      <c r="AP3" s="554"/>
      <c r="AQ3" s="554"/>
      <c r="AR3" s="588" t="s">
        <v>347</v>
      </c>
      <c r="AS3" s="589"/>
      <c r="AT3" s="591" t="s">
        <v>343</v>
      </c>
      <c r="AU3" s="592"/>
      <c r="AV3" s="592"/>
      <c r="AW3" s="592"/>
      <c r="AX3" s="592"/>
      <c r="AY3" s="592"/>
      <c r="AZ3" s="592"/>
      <c r="BA3" s="592"/>
      <c r="BB3" s="592"/>
      <c r="BC3" s="592"/>
      <c r="BD3" s="592"/>
      <c r="BE3" s="593"/>
      <c r="BF3" s="551" t="s">
        <v>324</v>
      </c>
      <c r="BG3" s="551"/>
      <c r="BH3" s="551"/>
      <c r="BI3" s="551"/>
      <c r="BJ3" s="551"/>
      <c r="BK3" s="551"/>
      <c r="BL3" s="551"/>
      <c r="BM3" s="551"/>
      <c r="BN3" s="551"/>
      <c r="BO3" s="551"/>
      <c r="BP3" s="551"/>
      <c r="BQ3" s="551"/>
      <c r="BR3" s="551"/>
      <c r="BS3" s="551"/>
      <c r="BT3" s="551"/>
      <c r="BU3" s="12"/>
      <c r="BV3" s="595"/>
      <c r="BW3" s="596"/>
      <c r="BX3" s="596"/>
      <c r="BY3" s="596"/>
      <c r="BZ3" s="597"/>
      <c r="CA3" s="78"/>
      <c r="CB3" s="598"/>
      <c r="CC3" s="599"/>
      <c r="CD3" s="599"/>
      <c r="CE3" s="600"/>
    </row>
    <row r="4" spans="1:83" s="64" customFormat="1" ht="27" customHeight="1" x14ac:dyDescent="0.25">
      <c r="A4" s="537"/>
      <c r="B4" s="604"/>
      <c r="C4" s="598" t="s">
        <v>355</v>
      </c>
      <c r="D4" s="599"/>
      <c r="E4" s="599"/>
      <c r="F4" s="600"/>
      <c r="G4" s="581" t="s">
        <v>355</v>
      </c>
      <c r="H4" s="582"/>
      <c r="I4" s="582"/>
      <c r="J4" s="582"/>
      <c r="K4" s="583"/>
      <c r="L4" s="192" t="s">
        <v>355</v>
      </c>
      <c r="M4" s="137" t="s">
        <v>355</v>
      </c>
      <c r="N4" s="144" t="s">
        <v>355</v>
      </c>
      <c r="O4" s="601" t="s">
        <v>242</v>
      </c>
      <c r="P4" s="602"/>
      <c r="Q4" s="602"/>
      <c r="R4" s="603"/>
      <c r="S4" s="66" t="s">
        <v>367</v>
      </c>
      <c r="T4" s="577" t="s">
        <v>243</v>
      </c>
      <c r="U4" s="577"/>
      <c r="V4" s="577"/>
      <c r="W4" s="577"/>
      <c r="X4" s="538" t="s">
        <v>246</v>
      </c>
      <c r="Y4" s="538"/>
      <c r="Z4" s="538"/>
      <c r="AA4" s="538"/>
      <c r="AB4" s="143" t="s">
        <v>255</v>
      </c>
      <c r="AC4" s="554" t="s">
        <v>253</v>
      </c>
      <c r="AD4" s="554"/>
      <c r="AE4" s="554"/>
      <c r="AF4" s="554"/>
      <c r="AG4" s="554"/>
      <c r="AH4" s="577" t="s">
        <v>254</v>
      </c>
      <c r="AI4" s="577"/>
      <c r="AJ4" s="577"/>
      <c r="AK4" s="88"/>
      <c r="AL4" s="88"/>
      <c r="AM4" s="88"/>
      <c r="AN4" s="538" t="s">
        <v>261</v>
      </c>
      <c r="AO4" s="538"/>
      <c r="AP4" s="538" t="s">
        <v>262</v>
      </c>
      <c r="AQ4" s="538"/>
      <c r="AR4" s="586" t="s">
        <v>349</v>
      </c>
      <c r="AS4" s="587"/>
      <c r="AT4" s="546" t="s">
        <v>323</v>
      </c>
      <c r="AU4" s="546"/>
      <c r="AV4" s="547" t="s">
        <v>315</v>
      </c>
      <c r="AW4" s="547"/>
      <c r="AX4" s="538" t="s">
        <v>263</v>
      </c>
      <c r="AY4" s="538"/>
      <c r="AZ4" s="538" t="s">
        <v>273</v>
      </c>
      <c r="BA4" s="538"/>
      <c r="BB4" s="586" t="s">
        <v>346</v>
      </c>
      <c r="BC4" s="587"/>
      <c r="BD4" s="545" t="s">
        <v>300</v>
      </c>
      <c r="BE4" s="545"/>
      <c r="BF4" s="74" t="s">
        <v>292</v>
      </c>
      <c r="BG4" s="544" t="s">
        <v>288</v>
      </c>
      <c r="BH4" s="544"/>
      <c r="BI4" s="538" t="s">
        <v>289</v>
      </c>
      <c r="BJ4" s="538"/>
      <c r="BK4" s="538"/>
      <c r="BL4" s="538"/>
      <c r="BM4" s="538" t="s">
        <v>290</v>
      </c>
      <c r="BN4" s="538"/>
      <c r="BO4" s="538"/>
      <c r="BP4" s="538"/>
      <c r="BQ4" s="538" t="s">
        <v>291</v>
      </c>
      <c r="BR4" s="538"/>
      <c r="BS4" s="538"/>
      <c r="BT4" s="538"/>
      <c r="BU4" s="87" t="s">
        <v>298</v>
      </c>
      <c r="BV4" s="550" t="s">
        <v>307</v>
      </c>
      <c r="BW4" s="550"/>
      <c r="BX4" s="550"/>
      <c r="BY4" s="550"/>
      <c r="BZ4" s="550"/>
      <c r="CA4" s="142"/>
      <c r="CB4" s="538" t="s">
        <v>313</v>
      </c>
      <c r="CC4" s="538"/>
      <c r="CD4" s="538"/>
      <c r="CE4" s="538"/>
    </row>
    <row r="5" spans="1:83" s="62" customFormat="1" ht="102.75" customHeight="1" x14ac:dyDescent="0.25">
      <c r="A5" s="537"/>
      <c r="B5" s="571"/>
      <c r="C5" s="148" t="s">
        <v>0</v>
      </c>
      <c r="D5" s="75" t="s">
        <v>1</v>
      </c>
      <c r="E5" s="155" t="s">
        <v>2</v>
      </c>
      <c r="F5" s="75" t="s">
        <v>150</v>
      </c>
      <c r="G5" s="160" t="s">
        <v>357</v>
      </c>
      <c r="H5" s="167" t="s">
        <v>358</v>
      </c>
      <c r="I5" s="70" t="s">
        <v>359</v>
      </c>
      <c r="J5" s="167" t="s">
        <v>360</v>
      </c>
      <c r="K5" s="70" t="s">
        <v>361</v>
      </c>
      <c r="L5" s="193" t="s">
        <v>429</v>
      </c>
      <c r="M5" s="141" t="s">
        <v>364</v>
      </c>
      <c r="N5" s="177" t="s">
        <v>331</v>
      </c>
      <c r="O5" s="286" t="s">
        <v>559</v>
      </c>
      <c r="P5" s="177" t="s">
        <v>560</v>
      </c>
      <c r="Q5" s="286" t="s">
        <v>561</v>
      </c>
      <c r="R5" s="177" t="s">
        <v>562</v>
      </c>
      <c r="S5" s="272" t="s">
        <v>330</v>
      </c>
      <c r="T5" s="67" t="s">
        <v>244</v>
      </c>
      <c r="U5" s="67" t="s">
        <v>245</v>
      </c>
      <c r="V5" s="67" t="s">
        <v>248</v>
      </c>
      <c r="W5" s="67" t="s">
        <v>249</v>
      </c>
      <c r="X5" s="68" t="s">
        <v>247</v>
      </c>
      <c r="Y5" s="68" t="s">
        <v>256</v>
      </c>
      <c r="Z5" s="68" t="s">
        <v>251</v>
      </c>
      <c r="AA5" s="68" t="s">
        <v>250</v>
      </c>
      <c r="AB5" s="143" t="s">
        <v>154</v>
      </c>
      <c r="AC5" s="68" t="s">
        <v>155</v>
      </c>
      <c r="AD5" s="68" t="s">
        <v>159</v>
      </c>
      <c r="AE5" s="68" t="s">
        <v>158</v>
      </c>
      <c r="AF5" s="68" t="s">
        <v>156</v>
      </c>
      <c r="AG5" s="68" t="s">
        <v>157</v>
      </c>
      <c r="AH5" s="143" t="s">
        <v>239</v>
      </c>
      <c r="AI5" s="143" t="s">
        <v>240</v>
      </c>
      <c r="AJ5" s="143" t="s">
        <v>241</v>
      </c>
      <c r="AK5" s="91" t="s">
        <v>353</v>
      </c>
      <c r="AL5" s="91" t="s">
        <v>354</v>
      </c>
      <c r="AM5" s="91" t="s">
        <v>352</v>
      </c>
      <c r="AN5" s="68" t="s">
        <v>259</v>
      </c>
      <c r="AO5" s="83" t="s">
        <v>260</v>
      </c>
      <c r="AP5" s="68" t="s">
        <v>259</v>
      </c>
      <c r="AQ5" s="83" t="s">
        <v>260</v>
      </c>
      <c r="AR5" s="90" t="s">
        <v>350</v>
      </c>
      <c r="AS5" s="90" t="s">
        <v>351</v>
      </c>
      <c r="AT5" s="121" t="s">
        <v>274</v>
      </c>
      <c r="AU5" s="71" t="s">
        <v>302</v>
      </c>
      <c r="AV5" s="79" t="s">
        <v>274</v>
      </c>
      <c r="AW5" s="71" t="s">
        <v>302</v>
      </c>
      <c r="AX5" s="68" t="s">
        <v>264</v>
      </c>
      <c r="AY5" s="68" t="s">
        <v>265</v>
      </c>
      <c r="AZ5" s="68" t="s">
        <v>274</v>
      </c>
      <c r="BA5" s="68" t="s">
        <v>157</v>
      </c>
      <c r="BB5" s="88" t="s">
        <v>274</v>
      </c>
      <c r="BC5" s="88" t="s">
        <v>157</v>
      </c>
      <c r="BD5" s="71" t="s">
        <v>274</v>
      </c>
      <c r="BE5" s="71" t="s">
        <v>302</v>
      </c>
      <c r="BF5" s="69" t="s">
        <v>278</v>
      </c>
      <c r="BG5" s="70" t="s">
        <v>297</v>
      </c>
      <c r="BH5" s="71" t="s">
        <v>279</v>
      </c>
      <c r="BI5" s="72" t="s">
        <v>280</v>
      </c>
      <c r="BJ5" s="69" t="s">
        <v>281</v>
      </c>
      <c r="BK5" s="65" t="s">
        <v>282</v>
      </c>
      <c r="BL5" s="14" t="s">
        <v>296</v>
      </c>
      <c r="BM5" s="72" t="s">
        <v>283</v>
      </c>
      <c r="BN5" s="69" t="s">
        <v>284</v>
      </c>
      <c r="BO5" s="73" t="s">
        <v>285</v>
      </c>
      <c r="BP5" s="14" t="s">
        <v>295</v>
      </c>
      <c r="BQ5" s="72" t="s">
        <v>286</v>
      </c>
      <c r="BR5" s="69" t="s">
        <v>287</v>
      </c>
      <c r="BS5" s="73" t="s">
        <v>293</v>
      </c>
      <c r="BT5" s="71" t="s">
        <v>294</v>
      </c>
      <c r="BU5" s="13" t="s">
        <v>306</v>
      </c>
      <c r="BV5" s="14" t="s">
        <v>308</v>
      </c>
      <c r="BW5" s="14" t="s">
        <v>309</v>
      </c>
      <c r="BX5" s="14" t="s">
        <v>310</v>
      </c>
      <c r="BY5" s="14" t="s">
        <v>311</v>
      </c>
      <c r="BZ5" s="14" t="s">
        <v>312</v>
      </c>
      <c r="CA5" s="14"/>
      <c r="CB5" s="71" t="s">
        <v>314</v>
      </c>
      <c r="CC5" s="67" t="s">
        <v>303</v>
      </c>
      <c r="CD5" s="67" t="s">
        <v>304</v>
      </c>
      <c r="CE5" s="68" t="s">
        <v>305</v>
      </c>
    </row>
    <row r="6" spans="1:83" s="63" customFormat="1" ht="59.25" customHeight="1" x14ac:dyDescent="0.25">
      <c r="B6" s="81" t="s">
        <v>327</v>
      </c>
      <c r="C6" s="149" t="s">
        <v>329</v>
      </c>
      <c r="D6" s="76" t="s">
        <v>329</v>
      </c>
      <c r="E6" s="149" t="s">
        <v>329</v>
      </c>
      <c r="F6" s="76" t="s">
        <v>329</v>
      </c>
      <c r="G6" s="161" t="s">
        <v>329</v>
      </c>
      <c r="H6" s="168" t="s">
        <v>329</v>
      </c>
      <c r="I6" s="77" t="s">
        <v>329</v>
      </c>
      <c r="J6" s="168" t="s">
        <v>329</v>
      </c>
      <c r="K6" s="77" t="s">
        <v>329</v>
      </c>
      <c r="L6" s="194" t="s">
        <v>345</v>
      </c>
      <c r="M6" s="138" t="s">
        <v>362</v>
      </c>
      <c r="N6" s="80" t="s">
        <v>332</v>
      </c>
      <c r="O6" s="77" t="s">
        <v>333</v>
      </c>
      <c r="P6" s="77" t="s">
        <v>333</v>
      </c>
      <c r="Q6" s="77" t="s">
        <v>333</v>
      </c>
      <c r="R6" s="81" t="s">
        <v>333</v>
      </c>
      <c r="S6" s="81" t="s">
        <v>333</v>
      </c>
      <c r="T6" s="77" t="s">
        <v>333</v>
      </c>
      <c r="U6" s="77" t="s">
        <v>333</v>
      </c>
      <c r="V6" s="77" t="s">
        <v>333</v>
      </c>
      <c r="W6" s="77" t="s">
        <v>333</v>
      </c>
      <c r="X6" s="81" t="s">
        <v>333</v>
      </c>
      <c r="Y6" s="81" t="s">
        <v>333</v>
      </c>
      <c r="Z6" s="81" t="s">
        <v>333</v>
      </c>
      <c r="AA6" s="81" t="s">
        <v>333</v>
      </c>
      <c r="AB6" s="77" t="s">
        <v>333</v>
      </c>
      <c r="AC6" s="81" t="s">
        <v>333</v>
      </c>
      <c r="AD6" s="81" t="s">
        <v>333</v>
      </c>
      <c r="AE6" s="81" t="s">
        <v>333</v>
      </c>
      <c r="AF6" s="81" t="s">
        <v>333</v>
      </c>
      <c r="AG6" s="81" t="s">
        <v>333</v>
      </c>
      <c r="AH6" s="77" t="s">
        <v>333</v>
      </c>
      <c r="AI6" s="77" t="s">
        <v>333</v>
      </c>
      <c r="AJ6" s="77" t="s">
        <v>333</v>
      </c>
      <c r="AK6" s="93" t="s">
        <v>333</v>
      </c>
      <c r="AL6" s="93" t="s">
        <v>333</v>
      </c>
      <c r="AM6" s="92" t="s">
        <v>334</v>
      </c>
      <c r="AN6" s="81" t="s">
        <v>335</v>
      </c>
      <c r="AO6" s="81" t="s">
        <v>335</v>
      </c>
      <c r="AP6" s="81" t="s">
        <v>335</v>
      </c>
      <c r="AQ6" s="81" t="s">
        <v>335</v>
      </c>
      <c r="AR6" s="584" t="s">
        <v>348</v>
      </c>
      <c r="AS6" s="585"/>
      <c r="AT6" s="540" t="s">
        <v>336</v>
      </c>
      <c r="AU6" s="540"/>
      <c r="AV6" s="541" t="s">
        <v>344</v>
      </c>
      <c r="AW6" s="541"/>
      <c r="AX6" s="542" t="s">
        <v>337</v>
      </c>
      <c r="AY6" s="542"/>
      <c r="AZ6" s="542" t="s">
        <v>338</v>
      </c>
      <c r="BA6" s="542"/>
      <c r="BB6" s="594" t="s">
        <v>339</v>
      </c>
      <c r="BC6" s="594"/>
      <c r="BD6" s="543" t="s">
        <v>339</v>
      </c>
      <c r="BE6" s="543"/>
      <c r="BF6" s="84" t="s">
        <v>333</v>
      </c>
      <c r="BG6" s="590" t="s">
        <v>333</v>
      </c>
      <c r="BH6" s="590"/>
      <c r="BI6" s="85"/>
      <c r="BJ6" s="590" t="s">
        <v>333</v>
      </c>
      <c r="BK6" s="590"/>
      <c r="BL6" s="590"/>
      <c r="BM6" s="85"/>
      <c r="BN6" s="590" t="s">
        <v>333</v>
      </c>
      <c r="BO6" s="590"/>
      <c r="BP6" s="590"/>
      <c r="BQ6" s="85"/>
      <c r="BR6" s="590" t="s">
        <v>333</v>
      </c>
      <c r="BS6" s="590"/>
      <c r="BT6" s="590"/>
      <c r="BU6" s="86" t="s">
        <v>340</v>
      </c>
      <c r="BV6" s="86" t="s">
        <v>340</v>
      </c>
      <c r="BW6" s="86" t="s">
        <v>340</v>
      </c>
      <c r="BX6" s="86" t="s">
        <v>340</v>
      </c>
      <c r="BY6" s="86" t="s">
        <v>340</v>
      </c>
      <c r="BZ6" s="86" t="s">
        <v>340</v>
      </c>
      <c r="CA6" s="86"/>
      <c r="CB6" s="133" t="s">
        <v>340</v>
      </c>
      <c r="CC6" s="86" t="s">
        <v>340</v>
      </c>
      <c r="CD6" s="86" t="s">
        <v>340</v>
      </c>
      <c r="CE6" s="86" t="s">
        <v>340</v>
      </c>
    </row>
    <row r="7" spans="1:83" s="47" customFormat="1" x14ac:dyDescent="0.25">
      <c r="A7" s="40"/>
      <c r="B7" s="82" t="s">
        <v>328</v>
      </c>
      <c r="C7" s="41"/>
      <c r="D7" s="150"/>
      <c r="E7" s="41"/>
      <c r="F7" s="150"/>
      <c r="G7" s="42"/>
      <c r="H7" s="162"/>
      <c r="I7" s="169"/>
      <c r="J7" s="162"/>
      <c r="K7" s="162"/>
      <c r="L7" s="139"/>
      <c r="M7" s="178"/>
      <c r="N7" s="41"/>
      <c r="O7" s="41"/>
      <c r="P7" s="42"/>
      <c r="Q7" s="42"/>
      <c r="R7" s="43"/>
      <c r="S7" s="43"/>
      <c r="T7" s="42"/>
      <c r="U7" s="42"/>
      <c r="V7" s="42"/>
      <c r="W7" s="42"/>
      <c r="X7" s="43"/>
      <c r="Y7" s="43"/>
      <c r="Z7" s="43"/>
      <c r="AA7" s="43"/>
      <c r="AB7" s="42"/>
      <c r="AC7" s="43"/>
      <c r="AD7" s="43"/>
      <c r="AE7" s="43"/>
      <c r="AF7" s="43"/>
      <c r="AG7" s="43"/>
      <c r="AH7" s="42"/>
      <c r="AI7" s="42"/>
      <c r="AJ7" s="42"/>
      <c r="AK7" s="44"/>
      <c r="AL7" s="44"/>
      <c r="AM7" s="44"/>
      <c r="AN7" s="45"/>
      <c r="AO7" s="46"/>
      <c r="AQ7" s="48"/>
      <c r="AR7" s="48"/>
      <c r="AS7" s="48"/>
      <c r="AT7" s="122"/>
      <c r="AU7" s="49"/>
      <c r="AV7" s="50"/>
      <c r="AW7" s="51"/>
      <c r="AX7" s="40"/>
      <c r="AY7" s="40"/>
      <c r="AZ7" s="40"/>
      <c r="BA7" s="40"/>
      <c r="BB7" s="40"/>
      <c r="BC7" s="40"/>
      <c r="BD7" s="51"/>
      <c r="BE7" s="51"/>
      <c r="BF7" s="52"/>
      <c r="BG7" s="53"/>
      <c r="BH7" s="51"/>
      <c r="BI7" s="54"/>
      <c r="BJ7" s="52"/>
      <c r="BK7" s="55"/>
      <c r="BL7" s="56"/>
      <c r="BM7" s="54"/>
      <c r="BN7" s="52"/>
      <c r="BO7" s="57"/>
      <c r="BP7" s="56"/>
      <c r="BQ7" s="54"/>
      <c r="BR7" s="52"/>
      <c r="BS7" s="57"/>
      <c r="BT7" s="51"/>
      <c r="BU7" s="58"/>
      <c r="BV7" s="56"/>
      <c r="BW7" s="56"/>
      <c r="BX7" s="56"/>
      <c r="BY7" s="56"/>
      <c r="BZ7" s="55"/>
      <c r="CA7" s="55"/>
      <c r="CB7" s="55"/>
      <c r="CC7" s="59"/>
      <c r="CD7" s="59"/>
    </row>
    <row r="8" spans="1:83" s="15" customFormat="1" x14ac:dyDescent="0.25">
      <c r="A8" s="15">
        <v>1</v>
      </c>
      <c r="B8" s="15" t="s">
        <v>147</v>
      </c>
      <c r="C8" s="16"/>
      <c r="D8" s="151"/>
      <c r="E8" s="16"/>
      <c r="F8" s="156"/>
      <c r="G8" s="18"/>
      <c r="H8" s="163"/>
      <c r="I8" s="170"/>
      <c r="J8" s="163"/>
      <c r="K8" s="163"/>
      <c r="L8" s="135"/>
      <c r="M8" s="179"/>
      <c r="N8" s="18"/>
      <c r="O8" s="18"/>
      <c r="P8" s="18"/>
      <c r="Q8" s="18"/>
      <c r="R8" s="2"/>
      <c r="S8" s="2"/>
      <c r="T8" s="18"/>
      <c r="U8" s="18"/>
      <c r="V8" s="18"/>
      <c r="W8" s="18"/>
      <c r="X8" s="2"/>
      <c r="Y8" s="2"/>
      <c r="Z8" s="2"/>
      <c r="AA8" s="2"/>
      <c r="AB8" s="18"/>
      <c r="AC8" s="16"/>
      <c r="AD8" s="16"/>
      <c r="AE8" s="16"/>
      <c r="AF8" s="17"/>
      <c r="AG8" s="16"/>
      <c r="AH8" s="18"/>
      <c r="AI8" s="18"/>
      <c r="AJ8" s="18"/>
      <c r="AK8" s="2"/>
      <c r="AL8" s="2"/>
      <c r="AM8" s="2"/>
      <c r="AN8" s="7"/>
      <c r="AO8" s="8"/>
      <c r="AP8" s="6"/>
      <c r="AQ8" s="3"/>
      <c r="AR8" s="3"/>
      <c r="AS8" s="3"/>
      <c r="AT8" s="123"/>
      <c r="AU8" s="19"/>
      <c r="AV8" s="20"/>
      <c r="AW8" s="21"/>
      <c r="AX8" s="2"/>
      <c r="AY8" s="11"/>
      <c r="AZ8" s="2"/>
      <c r="BA8" s="11"/>
      <c r="BB8" s="11"/>
      <c r="BC8" s="11"/>
      <c r="BD8" s="22"/>
      <c r="BE8" s="11"/>
      <c r="BF8" s="18"/>
      <c r="BG8" s="18"/>
      <c r="BH8" s="11"/>
      <c r="BI8" s="2"/>
      <c r="BJ8" s="18"/>
      <c r="BK8" s="16"/>
      <c r="BL8" s="11"/>
      <c r="BM8" s="2"/>
      <c r="BN8" s="18"/>
      <c r="BO8" s="2"/>
      <c r="BP8" s="11"/>
      <c r="BQ8" s="2"/>
      <c r="BR8" s="18"/>
      <c r="BS8" s="2"/>
      <c r="BT8" s="11"/>
      <c r="BU8" s="11"/>
      <c r="BV8" s="11"/>
      <c r="BW8" s="11"/>
      <c r="BX8" s="11"/>
      <c r="BY8" s="11"/>
      <c r="BZ8" s="16"/>
      <c r="CA8" s="16"/>
      <c r="CB8" s="16"/>
      <c r="CC8" s="18"/>
      <c r="CD8" s="18"/>
      <c r="CE8" s="2"/>
    </row>
    <row r="9" spans="1:83" s="94" customFormat="1" x14ac:dyDescent="0.25">
      <c r="A9" s="94">
        <v>2</v>
      </c>
      <c r="B9" s="94" t="s">
        <v>18</v>
      </c>
      <c r="C9" s="95">
        <v>2387</v>
      </c>
      <c r="D9" s="152"/>
      <c r="E9" s="95">
        <v>605</v>
      </c>
      <c r="F9" s="157">
        <v>2992</v>
      </c>
      <c r="G9" s="97">
        <v>0.25680770842061162</v>
      </c>
      <c r="H9" s="164">
        <v>8.9233347297863433E-2</v>
      </c>
      <c r="I9" s="171">
        <v>0.95008389261744963</v>
      </c>
      <c r="J9" s="164">
        <v>0.32856541859486749</v>
      </c>
      <c r="K9" s="164">
        <v>7.0785070785070792E-2</v>
      </c>
      <c r="L9" s="134">
        <v>0.41600335148722245</v>
      </c>
      <c r="M9" s="180">
        <v>0.44197737746124843</v>
      </c>
      <c r="N9" s="97">
        <v>0.58710477371357717</v>
      </c>
      <c r="O9" s="97"/>
      <c r="P9" s="128" t="s">
        <v>167</v>
      </c>
      <c r="Q9" s="128"/>
      <c r="R9" s="98" t="s">
        <v>168</v>
      </c>
      <c r="S9" s="98" t="s">
        <v>174</v>
      </c>
      <c r="T9" s="97"/>
      <c r="U9" s="97"/>
      <c r="V9" s="97"/>
      <c r="W9" s="97"/>
      <c r="X9" s="99">
        <v>0.52006688963210701</v>
      </c>
      <c r="Y9" s="99">
        <v>0.66555183946488294</v>
      </c>
      <c r="Z9" s="99">
        <v>0.66726618705035967</v>
      </c>
      <c r="AA9" s="99">
        <v>0.6</v>
      </c>
      <c r="AB9" s="97"/>
      <c r="AC9" s="95">
        <v>460</v>
      </c>
      <c r="AD9" s="95">
        <v>454</v>
      </c>
      <c r="AE9" s="95"/>
      <c r="AF9" s="96"/>
      <c r="AG9" s="95">
        <v>914</v>
      </c>
      <c r="AH9" s="97">
        <v>0.15015974440894569</v>
      </c>
      <c r="AI9" s="97">
        <v>3.301384451544196E-2</v>
      </c>
      <c r="AJ9" s="97"/>
      <c r="AK9" s="196" t="s">
        <v>430</v>
      </c>
      <c r="AL9" s="96"/>
      <c r="AM9" s="196" t="s">
        <v>430</v>
      </c>
      <c r="AN9" s="100">
        <v>723</v>
      </c>
      <c r="AO9" s="101">
        <v>0.106</v>
      </c>
      <c r="AP9" s="94">
        <v>636</v>
      </c>
      <c r="AQ9" s="102">
        <v>0.11700000000000001</v>
      </c>
      <c r="AR9" s="195" t="s">
        <v>431</v>
      </c>
      <c r="AS9" s="102"/>
      <c r="AT9" s="124">
        <v>993</v>
      </c>
      <c r="AU9" s="103">
        <v>1133000</v>
      </c>
      <c r="AV9" s="104">
        <v>1055</v>
      </c>
      <c r="AW9" s="105">
        <v>3720904</v>
      </c>
      <c r="AX9" s="94">
        <v>82</v>
      </c>
      <c r="AY9" s="106">
        <v>475135</v>
      </c>
      <c r="AZ9" s="94">
        <v>2</v>
      </c>
      <c r="BA9" s="106">
        <v>8000</v>
      </c>
      <c r="BB9" s="106"/>
      <c r="BC9" s="106"/>
      <c r="BD9" s="95">
        <v>96</v>
      </c>
      <c r="BE9" s="106">
        <v>144001.20000000001</v>
      </c>
      <c r="BF9" s="97">
        <v>0.92</v>
      </c>
      <c r="BG9" s="97">
        <v>0.7</v>
      </c>
      <c r="BH9" s="106">
        <v>3949</v>
      </c>
      <c r="BI9" s="94">
        <v>270</v>
      </c>
      <c r="BJ9" s="97">
        <v>0.48561151079136688</v>
      </c>
      <c r="BK9" s="95">
        <v>1107540</v>
      </c>
      <c r="BL9" s="106">
        <v>4102</v>
      </c>
      <c r="BM9" s="94">
        <v>287</v>
      </c>
      <c r="BN9" s="97">
        <v>0.51618705035971224</v>
      </c>
      <c r="BO9" s="94">
        <v>309673</v>
      </c>
      <c r="BP9" s="106">
        <v>1079</v>
      </c>
      <c r="BQ9" s="94">
        <v>165</v>
      </c>
      <c r="BR9" s="97">
        <v>0.29676258992805754</v>
      </c>
      <c r="BS9" s="94">
        <v>122925</v>
      </c>
      <c r="BT9" s="106">
        <v>745</v>
      </c>
      <c r="BU9" s="106">
        <v>14070.472103004291</v>
      </c>
      <c r="BV9" s="106">
        <v>11699.669117647059</v>
      </c>
      <c r="BW9" s="106">
        <v>12073.753086419752</v>
      </c>
      <c r="BX9" s="106">
        <v>14736.123711340206</v>
      </c>
      <c r="BY9" s="106">
        <v>16729.083333333332</v>
      </c>
      <c r="BZ9" s="95">
        <v>17081.045454545456</v>
      </c>
      <c r="CA9" s="95"/>
      <c r="CB9" s="95">
        <v>12734.181528662421</v>
      </c>
      <c r="CC9" s="97">
        <v>-5.5975047188134508E-2</v>
      </c>
      <c r="CD9" s="97">
        <v>-2.2075093347221353E-3</v>
      </c>
      <c r="CE9" s="94">
        <v>314</v>
      </c>
    </row>
    <row r="10" spans="1:83" x14ac:dyDescent="0.25">
      <c r="A10" s="2">
        <v>3</v>
      </c>
      <c r="B10" s="2" t="s">
        <v>19</v>
      </c>
      <c r="C10" s="16">
        <v>2142</v>
      </c>
      <c r="D10" s="151"/>
      <c r="E10" s="16">
        <v>42</v>
      </c>
      <c r="F10" s="156">
        <v>2184</v>
      </c>
      <c r="G10" s="18">
        <v>0.12558356676003735</v>
      </c>
      <c r="H10" s="163">
        <v>0.19421101774042951</v>
      </c>
      <c r="I10" s="170">
        <v>0.98550724637681164</v>
      </c>
      <c r="J10" s="163">
        <v>0.63189897100093551</v>
      </c>
      <c r="K10" s="163">
        <v>0.18100189035916825</v>
      </c>
      <c r="L10" s="135">
        <v>0.45938375350140054</v>
      </c>
      <c r="M10" s="179">
        <v>0.61998132586367882</v>
      </c>
      <c r="N10" s="18">
        <v>0.17094017094017094</v>
      </c>
      <c r="O10" s="18"/>
      <c r="P10" s="127" t="s">
        <v>169</v>
      </c>
      <c r="Q10" s="127"/>
      <c r="R10" s="23" t="s">
        <v>170</v>
      </c>
      <c r="S10" s="23" t="s">
        <v>227</v>
      </c>
      <c r="X10" s="24">
        <v>0.22955974842767296</v>
      </c>
      <c r="Y10" s="24">
        <v>0.44339622641509435</v>
      </c>
      <c r="Z10" s="24">
        <v>0.43173431734317341</v>
      </c>
      <c r="AA10" s="24">
        <v>0.52380952380952384</v>
      </c>
      <c r="AC10" s="16">
        <v>217</v>
      </c>
      <c r="AD10" s="16">
        <v>285</v>
      </c>
      <c r="AE10" s="16"/>
      <c r="AF10" s="17"/>
      <c r="AG10" s="16">
        <v>502</v>
      </c>
      <c r="AH10" s="18">
        <v>0.57821782178217818</v>
      </c>
      <c r="AK10" s="17"/>
      <c r="AL10" s="17"/>
      <c r="AM10" s="17"/>
      <c r="AN10" s="7">
        <v>780</v>
      </c>
      <c r="AO10" s="8">
        <v>0.112</v>
      </c>
      <c r="AP10" s="2">
        <v>684</v>
      </c>
      <c r="AQ10" s="3">
        <v>0.17799999999999999</v>
      </c>
      <c r="AT10" s="120">
        <v>984</v>
      </c>
      <c r="AU10" s="25">
        <v>820000</v>
      </c>
      <c r="AV10" s="26">
        <v>1328</v>
      </c>
      <c r="AW10" s="27">
        <v>4023184.07</v>
      </c>
      <c r="AX10" s="2">
        <v>3</v>
      </c>
      <c r="AY10" s="11">
        <v>13484</v>
      </c>
      <c r="AZ10" s="2">
        <v>0</v>
      </c>
      <c r="BA10" s="11"/>
      <c r="BB10" s="11"/>
      <c r="BC10" s="11"/>
      <c r="BD10" s="16">
        <v>62</v>
      </c>
      <c r="BE10" s="11">
        <v>75957.63</v>
      </c>
      <c r="BF10" s="18">
        <v>0.88</v>
      </c>
      <c r="BG10" s="18">
        <v>0.67</v>
      </c>
      <c r="BH10" s="11">
        <v>4365</v>
      </c>
      <c r="BI10" s="2">
        <v>112</v>
      </c>
      <c r="BJ10" s="18">
        <v>0.59259259259259256</v>
      </c>
      <c r="BK10" s="16">
        <v>414848</v>
      </c>
      <c r="BL10" s="11">
        <v>3704</v>
      </c>
      <c r="BM10" s="2">
        <v>98</v>
      </c>
      <c r="BN10" s="18">
        <v>0.51851851851851849</v>
      </c>
      <c r="BO10" s="2">
        <v>135142</v>
      </c>
      <c r="BP10" s="11">
        <v>1379</v>
      </c>
      <c r="BQ10" s="2">
        <v>0</v>
      </c>
      <c r="BR10" s="18">
        <v>0</v>
      </c>
      <c r="BS10" s="2">
        <v>0</v>
      </c>
      <c r="BT10" s="11">
        <v>0</v>
      </c>
      <c r="BU10" s="11">
        <v>14185.695652173914</v>
      </c>
      <c r="BV10" s="11">
        <v>12804.746987951807</v>
      </c>
      <c r="BW10" s="11">
        <v>13097.44</v>
      </c>
      <c r="BX10" s="11">
        <v>16067.111111111111</v>
      </c>
      <c r="BY10" s="11">
        <v>17206.321428571428</v>
      </c>
      <c r="BZ10" s="16">
        <v>17526</v>
      </c>
      <c r="CB10" s="145">
        <v>13328.873015873016</v>
      </c>
      <c r="CC10" s="18">
        <v>1.8178855149975526E-2</v>
      </c>
      <c r="CD10" s="18">
        <v>9.0390832464055659E-2</v>
      </c>
      <c r="CE10" s="2">
        <v>126</v>
      </c>
    </row>
    <row r="11" spans="1:83" s="94" customFormat="1" x14ac:dyDescent="0.25">
      <c r="A11" s="94">
        <v>4</v>
      </c>
      <c r="B11" s="94" t="s">
        <v>12</v>
      </c>
      <c r="C11" s="95">
        <v>7613</v>
      </c>
      <c r="D11" s="152"/>
      <c r="E11" s="95">
        <v>1884</v>
      </c>
      <c r="F11" s="157">
        <v>9497</v>
      </c>
      <c r="G11" s="97">
        <v>0.17719690003940627</v>
      </c>
      <c r="H11" s="164">
        <v>0.14186260344148169</v>
      </c>
      <c r="I11" s="171">
        <v>0.98354613663288137</v>
      </c>
      <c r="J11" s="164">
        <v>0.41470472182033408</v>
      </c>
      <c r="K11" s="164">
        <v>0.20485139277622286</v>
      </c>
      <c r="L11" s="134">
        <v>0.34624983580717195</v>
      </c>
      <c r="M11" s="180">
        <v>0.50873505845264677</v>
      </c>
      <c r="N11" s="97">
        <v>6.9263306309481854E-2</v>
      </c>
      <c r="O11" s="97"/>
      <c r="P11" s="128" t="s">
        <v>171</v>
      </c>
      <c r="Q11" s="128"/>
      <c r="R11" s="98" t="s">
        <v>169</v>
      </c>
      <c r="S11" s="98" t="s">
        <v>172</v>
      </c>
      <c r="T11" s="97"/>
      <c r="U11" s="97"/>
      <c r="V11" s="97"/>
      <c r="W11" s="97"/>
      <c r="X11" s="99">
        <v>0.1553398058252427</v>
      </c>
      <c r="Y11" s="99">
        <v>0.51941747572815533</v>
      </c>
      <c r="Z11" s="99">
        <v>0.53131115459882583</v>
      </c>
      <c r="AA11" s="99">
        <v>0.46601941747572817</v>
      </c>
      <c r="AB11" s="97"/>
      <c r="AC11" s="95">
        <v>83</v>
      </c>
      <c r="AD11" s="95">
        <v>1050</v>
      </c>
      <c r="AE11" s="95"/>
      <c r="AF11" s="96"/>
      <c r="AG11" s="95">
        <v>1133</v>
      </c>
      <c r="AH11" s="97">
        <v>0.19824561403508772</v>
      </c>
      <c r="AI11" s="97">
        <v>5.526315789473684E-2</v>
      </c>
      <c r="AJ11" s="97">
        <v>1.2280701754385965E-2</v>
      </c>
      <c r="AK11" s="96"/>
      <c r="AL11" s="96"/>
      <c r="AM11" s="96"/>
      <c r="AN11" s="100">
        <v>2295</v>
      </c>
      <c r="AO11" s="101">
        <v>0.09</v>
      </c>
      <c r="AP11" s="94">
        <v>1685</v>
      </c>
      <c r="AQ11" s="102">
        <v>0.14499999999999999</v>
      </c>
      <c r="AR11" s="102"/>
      <c r="AS11" s="102"/>
      <c r="AT11" s="124">
        <v>2636</v>
      </c>
      <c r="AU11" s="103">
        <v>1432000</v>
      </c>
      <c r="AV11" s="104">
        <v>3873</v>
      </c>
      <c r="AW11" s="105">
        <v>10806499</v>
      </c>
      <c r="AX11" s="94">
        <v>19</v>
      </c>
      <c r="AY11" s="106">
        <v>76365</v>
      </c>
      <c r="AZ11" s="94">
        <v>3</v>
      </c>
      <c r="BA11" s="106">
        <v>10000</v>
      </c>
      <c r="BB11" s="106"/>
      <c r="BC11" s="106"/>
      <c r="BD11" s="95">
        <v>162</v>
      </c>
      <c r="BE11" s="106">
        <v>229390.5</v>
      </c>
      <c r="BF11" s="97">
        <v>0.75</v>
      </c>
      <c r="BG11" s="97">
        <v>0.51</v>
      </c>
      <c r="BH11" s="106">
        <v>3856</v>
      </c>
      <c r="BI11" s="94">
        <v>412</v>
      </c>
      <c r="BJ11" s="97">
        <v>0.44017094017094016</v>
      </c>
      <c r="BK11" s="95">
        <v>1597324</v>
      </c>
      <c r="BL11" s="106">
        <v>3877</v>
      </c>
      <c r="BM11" s="94">
        <v>260</v>
      </c>
      <c r="BN11" s="97">
        <v>0.27777777777777779</v>
      </c>
      <c r="BO11" s="94">
        <v>171080</v>
      </c>
      <c r="BP11" s="106">
        <v>658</v>
      </c>
      <c r="BQ11" s="94">
        <v>63</v>
      </c>
      <c r="BR11" s="97">
        <v>6.7307692307692304E-2</v>
      </c>
      <c r="BS11" s="94">
        <v>86499</v>
      </c>
      <c r="BT11" s="106">
        <v>1373</v>
      </c>
      <c r="BU11" s="106">
        <v>14126.099378881987</v>
      </c>
      <c r="BV11" s="106">
        <v>12100.013392857143</v>
      </c>
      <c r="BW11" s="106">
        <v>12711.363636363636</v>
      </c>
      <c r="BX11" s="106">
        <v>15124.936507936507</v>
      </c>
      <c r="BY11" s="106">
        <v>16695.864661654134</v>
      </c>
      <c r="BZ11" s="95">
        <v>16907.117647058825</v>
      </c>
      <c r="CA11" s="95"/>
      <c r="CB11" s="95">
        <v>13074.771739130434</v>
      </c>
      <c r="CC11" s="97">
        <v>-7.2309506829231207E-3</v>
      </c>
      <c r="CD11" s="97">
        <v>2.7241496709606183E-2</v>
      </c>
      <c r="CE11" s="94">
        <v>460</v>
      </c>
    </row>
    <row r="12" spans="1:83" x14ac:dyDescent="0.25">
      <c r="A12" s="2">
        <v>5</v>
      </c>
      <c r="B12" s="2" t="s">
        <v>30</v>
      </c>
      <c r="C12" s="16">
        <v>2903</v>
      </c>
      <c r="D12" s="151"/>
      <c r="E12" s="16">
        <v>1578</v>
      </c>
      <c r="F12" s="156">
        <v>4481</v>
      </c>
      <c r="G12" s="18">
        <v>0.24423010678608337</v>
      </c>
      <c r="H12" s="163">
        <v>9.8174302445745779E-2</v>
      </c>
      <c r="I12" s="170">
        <v>0.96793103448275863</v>
      </c>
      <c r="J12" s="163">
        <v>0.42866988283942109</v>
      </c>
      <c r="K12" s="163">
        <v>9.8093587521663778E-2</v>
      </c>
      <c r="L12" s="135">
        <v>0.52566310713055464</v>
      </c>
      <c r="M12" s="179">
        <v>0.66241818808129527</v>
      </c>
      <c r="N12" s="18">
        <v>0.27945990180032731</v>
      </c>
      <c r="O12" s="18"/>
      <c r="P12" s="127" t="s">
        <v>171</v>
      </c>
      <c r="Q12" s="127"/>
      <c r="R12" s="23" t="s">
        <v>172</v>
      </c>
      <c r="S12" s="23" t="s">
        <v>181</v>
      </c>
      <c r="X12" s="24">
        <v>0.38451612903225807</v>
      </c>
      <c r="Y12" s="24">
        <v>0.51096774193548389</v>
      </c>
      <c r="Z12" s="24">
        <v>0.52691218130311612</v>
      </c>
      <c r="AA12" s="24">
        <v>0.33846153846153848</v>
      </c>
      <c r="AC12" s="16">
        <v>366</v>
      </c>
      <c r="AD12" s="16">
        <v>559</v>
      </c>
      <c r="AE12" s="16"/>
      <c r="AF12" s="17"/>
      <c r="AG12" s="16">
        <v>925</v>
      </c>
      <c r="AH12" s="18">
        <v>0.25107758620689657</v>
      </c>
      <c r="AI12" s="18">
        <v>1.9396551724137932E-2</v>
      </c>
      <c r="AJ12" s="18">
        <v>7.5431034482758624E-3</v>
      </c>
      <c r="AK12" s="17"/>
      <c r="AL12" s="17"/>
      <c r="AM12" s="17"/>
      <c r="AN12" s="7">
        <v>1182</v>
      </c>
      <c r="AO12" s="8">
        <v>0.127</v>
      </c>
      <c r="AP12" s="2">
        <v>1001</v>
      </c>
      <c r="AQ12" s="3">
        <v>0.21099999999999999</v>
      </c>
      <c r="AT12" s="120">
        <v>1526</v>
      </c>
      <c r="AU12" s="25">
        <v>1314000</v>
      </c>
      <c r="AV12" s="26">
        <v>1923</v>
      </c>
      <c r="AW12" s="27">
        <v>6540385</v>
      </c>
      <c r="AX12" s="2">
        <v>24</v>
      </c>
      <c r="AY12" s="11">
        <v>126951</v>
      </c>
      <c r="AZ12" s="2">
        <v>6</v>
      </c>
      <c r="BA12" s="11">
        <v>20000</v>
      </c>
      <c r="BB12" s="11"/>
      <c r="BC12" s="11"/>
      <c r="BD12" s="16">
        <v>140</v>
      </c>
      <c r="BE12" s="11">
        <v>160581.42000000001</v>
      </c>
      <c r="BF12" s="18">
        <v>0.89</v>
      </c>
      <c r="BG12" s="18">
        <v>0.72</v>
      </c>
      <c r="BH12" s="11">
        <v>4361</v>
      </c>
      <c r="BI12" s="2">
        <v>381</v>
      </c>
      <c r="BJ12" s="18">
        <v>0.62767710049423397</v>
      </c>
      <c r="BK12" s="16">
        <v>1511427</v>
      </c>
      <c r="BL12" s="11">
        <v>3967</v>
      </c>
      <c r="BM12" s="2">
        <v>341</v>
      </c>
      <c r="BN12" s="18">
        <v>0.56177924217462938</v>
      </c>
      <c r="BO12" s="2">
        <v>347479</v>
      </c>
      <c r="BP12" s="11">
        <v>1019</v>
      </c>
      <c r="BQ12" s="2">
        <v>64</v>
      </c>
      <c r="BR12" s="18">
        <v>0.10543657331136738</v>
      </c>
      <c r="BS12" s="2">
        <v>55424</v>
      </c>
      <c r="BT12" s="11">
        <v>866</v>
      </c>
      <c r="BU12" s="11">
        <v>13564.174004192872</v>
      </c>
      <c r="BV12" s="11">
        <v>12294.115879828327</v>
      </c>
      <c r="BW12" s="11">
        <v>12129.14705882353</v>
      </c>
      <c r="BX12" s="11">
        <v>14705.294736842105</v>
      </c>
      <c r="BY12" s="11">
        <v>17007.32075471698</v>
      </c>
      <c r="BZ12" s="16">
        <v>17228.892857142859</v>
      </c>
      <c r="CB12" s="16">
        <v>12844.227272727272</v>
      </c>
      <c r="CC12" s="18">
        <v>-1.1198191104009547E-2</v>
      </c>
      <c r="CD12" s="18">
        <v>2.1390640751988155E-2</v>
      </c>
      <c r="CE12" s="2">
        <v>396</v>
      </c>
    </row>
    <row r="13" spans="1:83" s="94" customFormat="1" x14ac:dyDescent="0.25">
      <c r="A13" s="94">
        <v>6</v>
      </c>
      <c r="B13" s="94" t="s">
        <v>38</v>
      </c>
      <c r="C13" s="95">
        <v>10156</v>
      </c>
      <c r="D13" s="152"/>
      <c r="E13" s="95">
        <v>320</v>
      </c>
      <c r="F13" s="157">
        <v>10476</v>
      </c>
      <c r="G13" s="97">
        <v>0.15064986215045292</v>
      </c>
      <c r="H13" s="164">
        <v>0.13981882630957071</v>
      </c>
      <c r="I13" s="171">
        <v>0.92881055533674672</v>
      </c>
      <c r="J13" s="164">
        <v>0.45650674810363512</v>
      </c>
      <c r="K13" s="164">
        <v>0.3844145410725045</v>
      </c>
      <c r="L13" s="134">
        <v>0.38076014178810558</v>
      </c>
      <c r="M13" s="180">
        <v>0.61766443481685707</v>
      </c>
      <c r="N13" s="97">
        <v>8.9829781147189244E-2</v>
      </c>
      <c r="O13" s="97"/>
      <c r="P13" s="128" t="s">
        <v>173</v>
      </c>
      <c r="Q13" s="128"/>
      <c r="R13" s="98" t="s">
        <v>174</v>
      </c>
      <c r="S13" s="98" t="s">
        <v>185</v>
      </c>
      <c r="T13" s="97"/>
      <c r="U13" s="97"/>
      <c r="V13" s="97"/>
      <c r="W13" s="97"/>
      <c r="X13" s="99">
        <v>0.18148951554591466</v>
      </c>
      <c r="Y13" s="99">
        <v>0.42299349240780909</v>
      </c>
      <c r="Z13" s="99">
        <v>0.47228381374722839</v>
      </c>
      <c r="AA13" s="99">
        <v>0.32808988764044944</v>
      </c>
      <c r="AB13" s="97"/>
      <c r="AC13" s="95">
        <v>826</v>
      </c>
      <c r="AD13" s="95">
        <v>1210</v>
      </c>
      <c r="AE13" s="95"/>
      <c r="AF13" s="96"/>
      <c r="AG13" s="95">
        <v>2036</v>
      </c>
      <c r="AH13" s="97">
        <v>0.32501223690651004</v>
      </c>
      <c r="AI13" s="97">
        <v>4.1605482134116495E-2</v>
      </c>
      <c r="AJ13" s="97">
        <v>6.8526676456191872E-3</v>
      </c>
      <c r="AK13" s="96"/>
      <c r="AL13" s="96"/>
      <c r="AM13" s="96"/>
      <c r="AN13" s="100">
        <v>2998</v>
      </c>
      <c r="AO13" s="101">
        <v>0.114</v>
      </c>
      <c r="AP13" s="94">
        <v>2513</v>
      </c>
      <c r="AQ13" s="102">
        <v>0.182</v>
      </c>
      <c r="AR13" s="102"/>
      <c r="AS13" s="102"/>
      <c r="AT13" s="124">
        <v>3867</v>
      </c>
      <c r="AU13" s="103">
        <v>2412000</v>
      </c>
      <c r="AV13" s="104">
        <v>6273</v>
      </c>
      <c r="AW13" s="105">
        <v>19250812</v>
      </c>
      <c r="AX13" s="94">
        <v>11</v>
      </c>
      <c r="AY13" s="106">
        <v>39401</v>
      </c>
      <c r="AZ13" s="94">
        <v>2</v>
      </c>
      <c r="BA13" s="106">
        <v>8000</v>
      </c>
      <c r="BB13" s="106"/>
      <c r="BC13" s="106"/>
      <c r="BD13" s="95">
        <v>188</v>
      </c>
      <c r="BE13" s="106">
        <v>373250.51</v>
      </c>
      <c r="BF13" s="97">
        <v>0.79</v>
      </c>
      <c r="BG13" s="97">
        <v>0.57999999999999996</v>
      </c>
      <c r="BH13" s="106">
        <v>4280</v>
      </c>
      <c r="BI13" s="94">
        <v>574</v>
      </c>
      <c r="BJ13" s="97">
        <v>0.53644859813084111</v>
      </c>
      <c r="BK13" s="95">
        <v>2388414</v>
      </c>
      <c r="BL13" s="106">
        <v>4161</v>
      </c>
      <c r="BM13" s="94">
        <v>464</v>
      </c>
      <c r="BN13" s="97">
        <v>0.43364485981308409</v>
      </c>
      <c r="BO13" s="94">
        <v>247776</v>
      </c>
      <c r="BP13" s="106">
        <v>534</v>
      </c>
      <c r="BQ13" s="94">
        <v>0</v>
      </c>
      <c r="BR13" s="97">
        <v>0</v>
      </c>
      <c r="BS13" s="94">
        <v>0</v>
      </c>
      <c r="BT13" s="106">
        <v>0</v>
      </c>
      <c r="BU13" s="106">
        <v>14091.481668773704</v>
      </c>
      <c r="BV13" s="106">
        <v>12460.202216066482</v>
      </c>
      <c r="BW13" s="106">
        <v>12980.411290322581</v>
      </c>
      <c r="BX13" s="106">
        <v>15623.39552238806</v>
      </c>
      <c r="BY13" s="106">
        <v>17014.560747663552</v>
      </c>
      <c r="BZ13" s="95">
        <v>17301</v>
      </c>
      <c r="CA13" s="95"/>
      <c r="CB13" s="95">
        <v>13249.174474959613</v>
      </c>
      <c r="CC13" s="97">
        <v>1.591592860758495E-2</v>
      </c>
      <c r="CD13" s="97">
        <v>2.1063658100443972E-2</v>
      </c>
      <c r="CE13" s="94">
        <v>619</v>
      </c>
    </row>
    <row r="14" spans="1:83" x14ac:dyDescent="0.25">
      <c r="A14" s="2">
        <v>7</v>
      </c>
      <c r="B14" s="2" t="s">
        <v>20</v>
      </c>
      <c r="C14" s="16">
        <v>3664</v>
      </c>
      <c r="D14" s="151"/>
      <c r="E14" s="16">
        <v>47</v>
      </c>
      <c r="F14" s="156">
        <v>3711</v>
      </c>
      <c r="G14" s="18">
        <v>0.13455240174672489</v>
      </c>
      <c r="H14" s="163">
        <v>0.15502183406113537</v>
      </c>
      <c r="I14" s="170">
        <v>0.86794520547945209</v>
      </c>
      <c r="J14" s="163">
        <v>0.58471760797342198</v>
      </c>
      <c r="K14" s="163">
        <v>0.18547008547008548</v>
      </c>
      <c r="L14" s="135">
        <v>0.29667030567685587</v>
      </c>
      <c r="M14" s="179">
        <v>0.43586244541484714</v>
      </c>
      <c r="N14" s="18">
        <v>0.24239401496259352</v>
      </c>
      <c r="O14" s="18"/>
      <c r="P14" s="127" t="s">
        <v>175</v>
      </c>
      <c r="Q14" s="127"/>
      <c r="R14" s="23" t="s">
        <v>168</v>
      </c>
      <c r="S14" s="23" t="s">
        <v>199</v>
      </c>
      <c r="X14" s="24">
        <v>0.34858387799564272</v>
      </c>
      <c r="Y14" s="24">
        <v>0.51198257080610021</v>
      </c>
      <c r="Z14" s="24">
        <v>0.54520547945205478</v>
      </c>
      <c r="AA14" s="24">
        <v>0.37804878048780488</v>
      </c>
      <c r="AC14" s="16">
        <v>436</v>
      </c>
      <c r="AD14" s="16">
        <v>430</v>
      </c>
      <c r="AE14" s="16"/>
      <c r="AF14" s="17"/>
      <c r="AG14" s="16">
        <v>866</v>
      </c>
      <c r="AH14" s="18">
        <v>0.33747178329571104</v>
      </c>
      <c r="AI14" s="18">
        <v>5.7562076749435663E-2</v>
      </c>
      <c r="AJ14" s="18">
        <v>2.257336343115124E-3</v>
      </c>
      <c r="AK14" s="17"/>
      <c r="AL14" s="17"/>
      <c r="AM14" s="17"/>
      <c r="AN14" s="7">
        <v>994</v>
      </c>
      <c r="AO14" s="8">
        <v>0.123</v>
      </c>
      <c r="AP14" s="2">
        <v>796</v>
      </c>
      <c r="AQ14" s="3">
        <v>0.13900000000000001</v>
      </c>
      <c r="AT14" s="120">
        <v>1087</v>
      </c>
      <c r="AU14" s="25">
        <v>1149000</v>
      </c>
      <c r="AV14" s="26">
        <v>1597</v>
      </c>
      <c r="AW14" s="27">
        <v>4991830</v>
      </c>
      <c r="AX14" s="2">
        <v>25</v>
      </c>
      <c r="AY14" s="11">
        <v>134950</v>
      </c>
      <c r="AZ14" s="2">
        <v>2</v>
      </c>
      <c r="BA14" s="11">
        <v>4000</v>
      </c>
      <c r="BB14" s="11"/>
      <c r="BC14" s="11"/>
      <c r="BD14" s="16">
        <v>69</v>
      </c>
      <c r="BE14" s="11">
        <v>105833.25</v>
      </c>
      <c r="BF14" s="18">
        <v>0.82</v>
      </c>
      <c r="BG14" s="18">
        <v>0.57999999999999996</v>
      </c>
      <c r="BH14" s="11">
        <v>3862</v>
      </c>
      <c r="BI14" s="2">
        <v>160</v>
      </c>
      <c r="BJ14" s="18">
        <v>0.45584045584045585</v>
      </c>
      <c r="BK14" s="16">
        <v>624960</v>
      </c>
      <c r="BL14" s="11">
        <v>3906</v>
      </c>
      <c r="BM14" s="2">
        <v>122</v>
      </c>
      <c r="BN14" s="18">
        <v>0.3475783475783476</v>
      </c>
      <c r="BO14" s="2">
        <v>115778</v>
      </c>
      <c r="BP14" s="11">
        <v>949</v>
      </c>
      <c r="BQ14" s="2">
        <v>42</v>
      </c>
      <c r="BR14" s="18">
        <v>0.11965811965811966</v>
      </c>
      <c r="BS14" s="2">
        <v>39354</v>
      </c>
      <c r="BT14" s="11">
        <v>937</v>
      </c>
      <c r="BU14" s="11">
        <v>14528.535087719298</v>
      </c>
      <c r="BV14" s="11">
        <v>12631.285714285714</v>
      </c>
      <c r="BW14" s="11">
        <v>13695.625</v>
      </c>
      <c r="BX14" s="11">
        <v>15613.341463414634</v>
      </c>
      <c r="BY14" s="11">
        <v>17343.527777777777</v>
      </c>
      <c r="BZ14" s="16">
        <v>17536</v>
      </c>
      <c r="CB14" s="16">
        <v>13589.64534883721</v>
      </c>
      <c r="CC14" s="18">
        <v>1.0362104521923321E-2</v>
      </c>
      <c r="CD14" s="18">
        <v>2.9162699975061823E-2</v>
      </c>
      <c r="CE14" s="2">
        <v>172</v>
      </c>
    </row>
    <row r="15" spans="1:83" s="94" customFormat="1" x14ac:dyDescent="0.25">
      <c r="A15" s="94">
        <v>8</v>
      </c>
      <c r="B15" s="94" t="s">
        <v>17</v>
      </c>
      <c r="C15" s="95">
        <v>1152</v>
      </c>
      <c r="D15" s="152"/>
      <c r="E15" s="95">
        <v>1155</v>
      </c>
      <c r="F15" s="157">
        <v>2307</v>
      </c>
      <c r="G15" s="97">
        <v>0.1623263888888889</v>
      </c>
      <c r="H15" s="164">
        <v>0.15277777777777779</v>
      </c>
      <c r="I15" s="171">
        <v>0.92013888888888884</v>
      </c>
      <c r="J15" s="164">
        <v>0.4226086956521739</v>
      </c>
      <c r="K15" s="164">
        <v>0.30680813439434129</v>
      </c>
      <c r="L15" s="134">
        <v>0.4157986111111111</v>
      </c>
      <c r="M15" s="180">
        <v>0.76649305555555558</v>
      </c>
      <c r="N15" s="97">
        <v>0.13788819875776398</v>
      </c>
      <c r="O15" s="97"/>
      <c r="P15" s="128" t="s">
        <v>176</v>
      </c>
      <c r="Q15" s="128"/>
      <c r="R15" s="98" t="s">
        <v>174</v>
      </c>
      <c r="S15" s="98" t="s">
        <v>228</v>
      </c>
      <c r="T15" s="97"/>
      <c r="U15" s="97"/>
      <c r="V15" s="97"/>
      <c r="W15" s="97"/>
      <c r="X15" s="99">
        <v>0.23715415019762845</v>
      </c>
      <c r="Y15" s="99">
        <v>0.4743083003952569</v>
      </c>
      <c r="Z15" s="99">
        <v>0.52447552447552448</v>
      </c>
      <c r="AA15" s="99">
        <v>0.41346153846153844</v>
      </c>
      <c r="AB15" s="97"/>
      <c r="AC15" s="95">
        <v>164</v>
      </c>
      <c r="AD15" s="95">
        <v>254</v>
      </c>
      <c r="AE15" s="95"/>
      <c r="AF15" s="96"/>
      <c r="AG15" s="95">
        <v>418</v>
      </c>
      <c r="AH15" s="97">
        <v>0.28708133971291866</v>
      </c>
      <c r="AI15" s="97"/>
      <c r="AJ15" s="97">
        <v>7.1770334928229667E-3</v>
      </c>
      <c r="AK15" s="96"/>
      <c r="AL15" s="96"/>
      <c r="AM15" s="96"/>
      <c r="AN15" s="100">
        <v>406</v>
      </c>
      <c r="AO15" s="101">
        <v>0.17399999999999999</v>
      </c>
      <c r="AP15" s="94">
        <v>355</v>
      </c>
      <c r="AQ15" s="102">
        <v>0.28699999999999998</v>
      </c>
      <c r="AR15" s="102"/>
      <c r="AS15" s="102"/>
      <c r="AT15" s="124">
        <v>479</v>
      </c>
      <c r="AU15" s="103">
        <v>346000</v>
      </c>
      <c r="AV15" s="104">
        <v>883</v>
      </c>
      <c r="AW15" s="105">
        <v>3003076</v>
      </c>
      <c r="AX15" s="94">
        <v>5</v>
      </c>
      <c r="AY15" s="106">
        <v>19988</v>
      </c>
      <c r="AZ15" s="94">
        <v>53</v>
      </c>
      <c r="BA15" s="106">
        <v>150000</v>
      </c>
      <c r="BB15" s="106"/>
      <c r="BC15" s="106"/>
      <c r="BD15" s="95">
        <v>47</v>
      </c>
      <c r="BE15" s="106">
        <v>57103.64</v>
      </c>
      <c r="BF15" s="97">
        <v>0.94</v>
      </c>
      <c r="BG15" s="97">
        <v>0.78</v>
      </c>
      <c r="BH15" s="106">
        <v>4102</v>
      </c>
      <c r="BI15" s="94">
        <v>138</v>
      </c>
      <c r="BJ15" s="97">
        <v>0.73796791443850263</v>
      </c>
      <c r="BK15" s="95">
        <v>517914</v>
      </c>
      <c r="BL15" s="106">
        <v>3753</v>
      </c>
      <c r="BM15" s="94">
        <v>56</v>
      </c>
      <c r="BN15" s="97">
        <v>0.29946524064171121</v>
      </c>
      <c r="BO15" s="94">
        <v>68544</v>
      </c>
      <c r="BP15" s="106">
        <v>1224</v>
      </c>
      <c r="BQ15" s="94">
        <v>7</v>
      </c>
      <c r="BR15" s="97">
        <v>3.7433155080213901E-2</v>
      </c>
      <c r="BS15" s="94">
        <v>8330</v>
      </c>
      <c r="BT15" s="106">
        <v>1190</v>
      </c>
      <c r="BU15" s="106">
        <v>13590.451219512195</v>
      </c>
      <c r="BV15" s="106">
        <v>12397.402173913044</v>
      </c>
      <c r="BW15" s="106">
        <v>13793.75</v>
      </c>
      <c r="BX15" s="106">
        <v>14779.727272727272</v>
      </c>
      <c r="BY15" s="106">
        <v>17142</v>
      </c>
      <c r="BZ15" s="95">
        <v>16935.8</v>
      </c>
      <c r="CA15" s="95"/>
      <c r="CB15" s="95">
        <v>13132.186206896551</v>
      </c>
      <c r="CC15" s="97">
        <v>5.2308755416127672E-2</v>
      </c>
      <c r="CD15" s="97">
        <v>9.403658065249032E-2</v>
      </c>
      <c r="CE15" s="94">
        <v>145</v>
      </c>
    </row>
    <row r="16" spans="1:83" x14ac:dyDescent="0.25">
      <c r="A16" s="2">
        <v>9</v>
      </c>
      <c r="B16" s="2" t="s">
        <v>24</v>
      </c>
      <c r="C16" s="16">
        <v>6453</v>
      </c>
      <c r="D16" s="151"/>
      <c r="E16" s="16">
        <v>134</v>
      </c>
      <c r="F16" s="156">
        <v>6587</v>
      </c>
      <c r="G16" s="18">
        <v>0.11916937858360452</v>
      </c>
      <c r="H16" s="163">
        <v>0.16937858360452504</v>
      </c>
      <c r="I16" s="170">
        <v>0.98107353397455788</v>
      </c>
      <c r="J16" s="163">
        <v>0.64884663341645887</v>
      </c>
      <c r="K16" s="163">
        <v>0.38682133075559849</v>
      </c>
      <c r="L16" s="135">
        <v>0.30543933054393307</v>
      </c>
      <c r="M16" s="179">
        <v>0.5789555245622191</v>
      </c>
      <c r="N16" s="18">
        <v>0.15323383084577114</v>
      </c>
      <c r="O16" s="18"/>
      <c r="P16" s="127" t="s">
        <v>177</v>
      </c>
      <c r="Q16" s="127"/>
      <c r="R16" s="23" t="s">
        <v>178</v>
      </c>
      <c r="S16" s="23" t="s">
        <v>179</v>
      </c>
      <c r="X16" s="24">
        <v>0.26229508196721313</v>
      </c>
      <c r="Y16" s="24">
        <v>0.42440801457194899</v>
      </c>
      <c r="Z16" s="24">
        <v>0.42010309278350516</v>
      </c>
      <c r="AA16" s="24">
        <v>0.43870967741935485</v>
      </c>
      <c r="AC16" s="16">
        <v>757</v>
      </c>
      <c r="AD16" s="16">
        <v>749</v>
      </c>
      <c r="AE16" s="16"/>
      <c r="AF16" s="17"/>
      <c r="AG16" s="16">
        <v>1506</v>
      </c>
      <c r="AH16" s="18">
        <v>0.34912394548994158</v>
      </c>
      <c r="AI16" s="18">
        <v>6.8137573004542498E-2</v>
      </c>
      <c r="AK16" s="17"/>
      <c r="AL16" s="17"/>
      <c r="AM16" s="17"/>
      <c r="AN16" s="7">
        <v>1861</v>
      </c>
      <c r="AO16" s="8">
        <v>0.111</v>
      </c>
      <c r="AP16" s="2">
        <v>1402</v>
      </c>
      <c r="AQ16" s="3">
        <v>0.184</v>
      </c>
      <c r="AT16" s="120">
        <v>1971</v>
      </c>
      <c r="AU16" s="25">
        <v>1355000</v>
      </c>
      <c r="AV16" s="26">
        <v>3736</v>
      </c>
      <c r="AW16" s="27">
        <v>10853863</v>
      </c>
      <c r="AX16" s="2">
        <v>19</v>
      </c>
      <c r="AY16" s="11">
        <v>77407</v>
      </c>
      <c r="AZ16" s="2">
        <v>2</v>
      </c>
      <c r="BA16" s="11">
        <v>8000</v>
      </c>
      <c r="BB16" s="11"/>
      <c r="BC16" s="11"/>
      <c r="BD16" s="16">
        <v>125</v>
      </c>
      <c r="BE16" s="11">
        <v>172174.63</v>
      </c>
      <c r="BF16" s="18">
        <v>0.77</v>
      </c>
      <c r="BG16" s="18">
        <v>0.6</v>
      </c>
      <c r="BH16" s="11">
        <v>4253</v>
      </c>
      <c r="BI16" s="2">
        <v>184</v>
      </c>
      <c r="BJ16" s="18">
        <v>0.51977401129943501</v>
      </c>
      <c r="BK16" s="16">
        <v>753296</v>
      </c>
      <c r="BL16" s="11">
        <v>4094</v>
      </c>
      <c r="BM16" s="2">
        <v>145</v>
      </c>
      <c r="BN16" s="18">
        <v>0.4096045197740113</v>
      </c>
      <c r="BO16" s="2">
        <v>123395</v>
      </c>
      <c r="BP16" s="11">
        <v>851</v>
      </c>
      <c r="BQ16" s="2">
        <v>21</v>
      </c>
      <c r="BR16" s="18">
        <v>5.9322033898305086E-2</v>
      </c>
      <c r="BS16" s="2">
        <v>20811</v>
      </c>
      <c r="BT16" s="11">
        <v>991</v>
      </c>
      <c r="BU16" s="11">
        <v>13477.5</v>
      </c>
      <c r="BV16" s="11">
        <v>12123.804347826086</v>
      </c>
      <c r="BW16" s="11">
        <v>12629.032258064517</v>
      </c>
      <c r="BX16" s="11">
        <v>14993.65909090909</v>
      </c>
      <c r="BY16" s="11">
        <v>16634.8</v>
      </c>
      <c r="BZ16" s="16">
        <v>16923</v>
      </c>
      <c r="CB16" s="16">
        <v>12790.169014084508</v>
      </c>
      <c r="CC16" s="18">
        <v>3.433390784091328E-3</v>
      </c>
      <c r="CD16" s="18">
        <v>2.3288664115229896E-2</v>
      </c>
      <c r="CE16" s="2">
        <v>213</v>
      </c>
    </row>
    <row r="17" spans="1:83" s="94" customFormat="1" x14ac:dyDescent="0.25">
      <c r="A17" s="94">
        <v>10</v>
      </c>
      <c r="B17" s="94" t="s">
        <v>31</v>
      </c>
      <c r="C17" s="95">
        <v>1262</v>
      </c>
      <c r="D17" s="152"/>
      <c r="E17" s="95">
        <v>56</v>
      </c>
      <c r="F17" s="157">
        <v>1318</v>
      </c>
      <c r="G17" s="97">
        <v>0.19096671949286848</v>
      </c>
      <c r="H17" s="164">
        <v>0.17670364500792393</v>
      </c>
      <c r="I17" s="171">
        <v>0.9516640253565769</v>
      </c>
      <c r="J17" s="164">
        <v>0.42076069730586368</v>
      </c>
      <c r="K17" s="164">
        <v>0.11031175059952038</v>
      </c>
      <c r="L17" s="134">
        <v>0.50792393026941363</v>
      </c>
      <c r="M17" s="180">
        <v>0.71711568938193349</v>
      </c>
      <c r="N17" s="97">
        <v>0.35803657362848895</v>
      </c>
      <c r="O17" s="97"/>
      <c r="P17" s="128" t="s">
        <v>171</v>
      </c>
      <c r="Q17" s="128"/>
      <c r="R17" s="98" t="s">
        <v>179</v>
      </c>
      <c r="S17" s="98" t="s">
        <v>176</v>
      </c>
      <c r="T17" s="97"/>
      <c r="U17" s="97"/>
      <c r="V17" s="97"/>
      <c r="W17" s="97"/>
      <c r="X17" s="99">
        <v>0.34504792332268369</v>
      </c>
      <c r="Y17" s="99">
        <v>0.56230031948881787</v>
      </c>
      <c r="Z17" s="99">
        <v>0.58029197080291972</v>
      </c>
      <c r="AA17" s="99">
        <v>0.4358974358974359</v>
      </c>
      <c r="AB17" s="97"/>
      <c r="AC17" s="95">
        <v>104</v>
      </c>
      <c r="AD17" s="95">
        <v>207</v>
      </c>
      <c r="AE17" s="95"/>
      <c r="AF17" s="96"/>
      <c r="AG17" s="95">
        <v>311</v>
      </c>
      <c r="AH17" s="97">
        <v>0.30448717948717946</v>
      </c>
      <c r="AI17" s="97">
        <v>2.2435897435897436E-2</v>
      </c>
      <c r="AJ17" s="97">
        <v>1.9230769230769232E-2</v>
      </c>
      <c r="AK17" s="96"/>
      <c r="AL17" s="96"/>
      <c r="AM17" s="96"/>
      <c r="AN17" s="100">
        <v>594</v>
      </c>
      <c r="AO17" s="101">
        <v>0.2</v>
      </c>
      <c r="AP17" s="94">
        <v>587</v>
      </c>
      <c r="AQ17" s="102">
        <v>0.23799999999999999</v>
      </c>
      <c r="AR17" s="102"/>
      <c r="AS17" s="102"/>
      <c r="AT17" s="124">
        <v>641</v>
      </c>
      <c r="AU17" s="103">
        <v>555000</v>
      </c>
      <c r="AV17" s="104">
        <v>905</v>
      </c>
      <c r="AW17" s="105">
        <v>3302981</v>
      </c>
      <c r="AX17" s="94">
        <v>13</v>
      </c>
      <c r="AY17" s="106">
        <v>58558</v>
      </c>
      <c r="AZ17" s="94">
        <v>6</v>
      </c>
      <c r="BA17" s="106">
        <v>20000</v>
      </c>
      <c r="BB17" s="106"/>
      <c r="BC17" s="106"/>
      <c r="BD17" s="95">
        <v>97</v>
      </c>
      <c r="BE17" s="106">
        <v>93193.69</v>
      </c>
      <c r="BF17" s="97">
        <v>0.87</v>
      </c>
      <c r="BG17" s="97">
        <v>0.72</v>
      </c>
      <c r="BH17" s="106">
        <v>4629</v>
      </c>
      <c r="BI17" s="94">
        <v>170</v>
      </c>
      <c r="BJ17" s="97">
        <v>0.65134099616858232</v>
      </c>
      <c r="BK17" s="95">
        <v>737120</v>
      </c>
      <c r="BL17" s="106">
        <v>4336</v>
      </c>
      <c r="BM17" s="94">
        <v>134</v>
      </c>
      <c r="BN17" s="97">
        <v>0.51340996168582376</v>
      </c>
      <c r="BO17" s="94">
        <v>118054</v>
      </c>
      <c r="BP17" s="106">
        <v>881</v>
      </c>
      <c r="BQ17" s="94">
        <v>21</v>
      </c>
      <c r="BR17" s="97">
        <v>8.0459770114942528E-2</v>
      </c>
      <c r="BS17" s="94">
        <v>15078</v>
      </c>
      <c r="BT17" s="106">
        <v>718</v>
      </c>
      <c r="BU17" s="106">
        <v>13147.946601941747</v>
      </c>
      <c r="BV17" s="106">
        <v>11784.782178217822</v>
      </c>
      <c r="BW17" s="106">
        <v>11993.794871794871</v>
      </c>
      <c r="BX17" s="106">
        <v>14747.724137931034</v>
      </c>
      <c r="BY17" s="106">
        <v>16760.444444444445</v>
      </c>
      <c r="BZ17" s="95">
        <v>17024</v>
      </c>
      <c r="CA17" s="95"/>
      <c r="CB17" s="95">
        <v>12341.449704142013</v>
      </c>
      <c r="CC17" s="97">
        <v>2.746343336795265E-2</v>
      </c>
      <c r="CD17" s="97">
        <v>5.1036700636920784E-2</v>
      </c>
      <c r="CE17" s="94">
        <v>169</v>
      </c>
    </row>
    <row r="18" spans="1:83" x14ac:dyDescent="0.25">
      <c r="A18" s="2">
        <v>11</v>
      </c>
      <c r="B18" s="2" t="s">
        <v>16</v>
      </c>
      <c r="C18" s="16">
        <v>5716</v>
      </c>
      <c r="D18" s="151"/>
      <c r="E18" s="16">
        <v>398</v>
      </c>
      <c r="F18" s="156">
        <v>6114</v>
      </c>
      <c r="G18" s="18">
        <v>0.14363191042687193</v>
      </c>
      <c r="H18" s="163">
        <v>0.14520643806857941</v>
      </c>
      <c r="I18" s="170">
        <v>0.97021723896285916</v>
      </c>
      <c r="J18" s="163">
        <v>0.47141353910908451</v>
      </c>
      <c r="K18" s="163">
        <v>0.29439085387638442</v>
      </c>
      <c r="L18" s="135">
        <v>0.31350594821553535</v>
      </c>
      <c r="M18" s="179">
        <v>0.46186144156752973</v>
      </c>
      <c r="N18" s="18">
        <v>8.7606837606837601E-2</v>
      </c>
      <c r="O18" s="18"/>
      <c r="P18" s="127" t="s">
        <v>180</v>
      </c>
      <c r="Q18" s="127"/>
      <c r="R18" s="23" t="s">
        <v>181</v>
      </c>
      <c r="S18" s="23" t="s">
        <v>227</v>
      </c>
      <c r="X18" s="24">
        <v>0.18020679468242246</v>
      </c>
      <c r="Y18" s="24">
        <v>0.5140324963072378</v>
      </c>
      <c r="Z18" s="24">
        <v>0.53715498938428874</v>
      </c>
      <c r="AA18" s="24">
        <v>0.46808510638297873</v>
      </c>
      <c r="AC18" s="16">
        <v>232</v>
      </c>
      <c r="AD18" s="16">
        <v>736</v>
      </c>
      <c r="AE18" s="16"/>
      <c r="AF18" s="17"/>
      <c r="AG18" s="16">
        <v>968</v>
      </c>
      <c r="AH18" s="18">
        <v>0.29557157569515963</v>
      </c>
      <c r="AI18" s="18">
        <v>2.2657054582904221E-2</v>
      </c>
      <c r="AJ18" s="18">
        <v>1.2358393408856848E-2</v>
      </c>
      <c r="AK18" s="17"/>
      <c r="AL18" s="17"/>
      <c r="AM18" s="17"/>
      <c r="AN18" s="7">
        <v>1535</v>
      </c>
      <c r="AO18" s="8">
        <v>9.0999999999999998E-2</v>
      </c>
      <c r="AP18" s="2">
        <v>1198</v>
      </c>
      <c r="AQ18" s="3">
        <v>0.11600000000000001</v>
      </c>
      <c r="AT18" s="120">
        <v>1792</v>
      </c>
      <c r="AU18" s="25">
        <v>1134000</v>
      </c>
      <c r="AV18" s="26">
        <v>2640</v>
      </c>
      <c r="AW18" s="27">
        <v>7544790</v>
      </c>
      <c r="AX18" s="2">
        <v>24</v>
      </c>
      <c r="AY18" s="11">
        <v>102047</v>
      </c>
      <c r="AZ18" s="2">
        <v>1</v>
      </c>
      <c r="BA18" s="11">
        <v>4000</v>
      </c>
      <c r="BB18" s="11"/>
      <c r="BC18" s="11"/>
      <c r="BD18" s="16">
        <v>122</v>
      </c>
      <c r="BE18" s="11">
        <v>243835.59</v>
      </c>
      <c r="BF18" s="18">
        <v>0.76</v>
      </c>
      <c r="BG18" s="18">
        <v>0.49</v>
      </c>
      <c r="BH18" s="11">
        <v>4231</v>
      </c>
      <c r="BI18" s="2">
        <v>239</v>
      </c>
      <c r="BJ18" s="18">
        <v>0.45523809523809522</v>
      </c>
      <c r="BK18" s="16">
        <v>958151</v>
      </c>
      <c r="BL18" s="11">
        <v>4009</v>
      </c>
      <c r="BM18" s="2">
        <v>192</v>
      </c>
      <c r="BN18" s="18">
        <v>0.36571428571428571</v>
      </c>
      <c r="BO18" s="2">
        <v>109440</v>
      </c>
      <c r="BP18" s="11">
        <v>570</v>
      </c>
      <c r="BQ18" s="2">
        <v>40</v>
      </c>
      <c r="BR18" s="18">
        <v>7.6190476190476197E-2</v>
      </c>
      <c r="BS18" s="2">
        <v>15520</v>
      </c>
      <c r="BT18" s="11">
        <v>388</v>
      </c>
      <c r="BU18" s="11">
        <v>14422.297368421052</v>
      </c>
      <c r="BV18" s="11">
        <v>12473.183098591549</v>
      </c>
      <c r="BW18" s="11">
        <v>13168.597402597403</v>
      </c>
      <c r="BX18" s="11">
        <v>15993.178571428571</v>
      </c>
      <c r="BY18" s="11">
        <v>17076.936507936509</v>
      </c>
      <c r="BZ18" s="16">
        <v>17234.142857142859</v>
      </c>
      <c r="CB18" s="16">
        <v>13384.698181818181</v>
      </c>
      <c r="CC18" s="18">
        <v>-2.070357798942335E-2</v>
      </c>
      <c r="CD18" s="18">
        <v>2.964296125584176E-2</v>
      </c>
      <c r="CE18" s="2">
        <v>275</v>
      </c>
    </row>
    <row r="19" spans="1:83" s="94" customFormat="1" x14ac:dyDescent="0.25">
      <c r="A19" s="94">
        <v>12</v>
      </c>
      <c r="B19" s="94" t="s">
        <v>10</v>
      </c>
      <c r="C19" s="95">
        <v>1171</v>
      </c>
      <c r="D19" s="152"/>
      <c r="E19" s="95">
        <v>91</v>
      </c>
      <c r="F19" s="157">
        <v>1262</v>
      </c>
      <c r="G19" s="97">
        <v>0.27241673783091375</v>
      </c>
      <c r="H19" s="164">
        <v>0.14602903501280956</v>
      </c>
      <c r="I19" s="171">
        <v>0.93076923076923079</v>
      </c>
      <c r="J19" s="164">
        <v>0.30821917808219179</v>
      </c>
      <c r="K19" s="164">
        <v>0.13823272090988625</v>
      </c>
      <c r="L19" s="134">
        <v>0.51152860802732703</v>
      </c>
      <c r="M19" s="180">
        <v>0.64474807856532879</v>
      </c>
      <c r="N19" s="97">
        <v>0.44117647058823528</v>
      </c>
      <c r="O19" s="97"/>
      <c r="P19" s="128" t="s">
        <v>182</v>
      </c>
      <c r="Q19" s="128"/>
      <c r="R19" s="98" t="s">
        <v>183</v>
      </c>
      <c r="S19" s="98" t="s">
        <v>187</v>
      </c>
      <c r="T19" s="97"/>
      <c r="U19" s="97"/>
      <c r="V19" s="97"/>
      <c r="W19" s="97"/>
      <c r="X19" s="99">
        <v>0.30529595015576322</v>
      </c>
      <c r="Y19" s="99">
        <v>0.65732087227414326</v>
      </c>
      <c r="Z19" s="99">
        <v>0.69485294117647056</v>
      </c>
      <c r="AA19" s="99">
        <v>0.44680851063829785</v>
      </c>
      <c r="AB19" s="97"/>
      <c r="AC19" s="95">
        <v>138</v>
      </c>
      <c r="AD19" s="95">
        <v>224</v>
      </c>
      <c r="AE19" s="95"/>
      <c r="AF19" s="96"/>
      <c r="AG19" s="95">
        <v>362</v>
      </c>
      <c r="AH19" s="97">
        <v>0.30027548209366389</v>
      </c>
      <c r="AI19" s="97"/>
      <c r="AJ19" s="97">
        <v>0.10743801652892562</v>
      </c>
      <c r="AK19" s="96"/>
      <c r="AL19" s="96"/>
      <c r="AM19" s="96"/>
      <c r="AN19" s="100">
        <v>388</v>
      </c>
      <c r="AO19" s="101">
        <v>0.13100000000000001</v>
      </c>
      <c r="AP19" s="94">
        <v>337</v>
      </c>
      <c r="AQ19" s="102">
        <v>0.20399999999999999</v>
      </c>
      <c r="AR19" s="102"/>
      <c r="AS19" s="102"/>
      <c r="AT19" s="124">
        <v>599</v>
      </c>
      <c r="AU19" s="103">
        <v>550000</v>
      </c>
      <c r="AV19" s="104">
        <v>755</v>
      </c>
      <c r="AW19" s="105">
        <v>2642056.0299999998</v>
      </c>
      <c r="AX19" s="94">
        <v>11</v>
      </c>
      <c r="AY19" s="106">
        <v>40725</v>
      </c>
      <c r="AZ19" s="94">
        <v>11</v>
      </c>
      <c r="BA19" s="106">
        <v>34246</v>
      </c>
      <c r="BB19" s="106"/>
      <c r="BC19" s="106"/>
      <c r="BD19" s="95">
        <v>56</v>
      </c>
      <c r="BE19" s="106">
        <v>61531.06</v>
      </c>
      <c r="BF19" s="97">
        <v>0.83</v>
      </c>
      <c r="BG19" s="97">
        <v>0.65</v>
      </c>
      <c r="BH19" s="106">
        <v>4159</v>
      </c>
      <c r="BI19" s="94">
        <v>152</v>
      </c>
      <c r="BJ19" s="97">
        <v>0.51877133105802042</v>
      </c>
      <c r="BK19" s="95">
        <v>577904</v>
      </c>
      <c r="BL19" s="106">
        <v>3802</v>
      </c>
      <c r="BM19" s="94">
        <v>127</v>
      </c>
      <c r="BN19" s="97">
        <v>0.43344709897610922</v>
      </c>
      <c r="BO19" s="94">
        <v>114935</v>
      </c>
      <c r="BP19" s="106">
        <v>905</v>
      </c>
      <c r="BQ19" s="94">
        <v>42</v>
      </c>
      <c r="BR19" s="97">
        <v>0.14334470989761092</v>
      </c>
      <c r="BS19" s="94">
        <v>97356</v>
      </c>
      <c r="BT19" s="106">
        <v>2318</v>
      </c>
      <c r="BU19" s="106">
        <v>13794.54854368932</v>
      </c>
      <c r="BV19" s="106">
        <v>11626.313432835821</v>
      </c>
      <c r="BW19" s="106">
        <v>12724.461538461539</v>
      </c>
      <c r="BX19" s="106">
        <v>14889.09090909091</v>
      </c>
      <c r="BY19" s="106">
        <v>16391.878787878788</v>
      </c>
      <c r="BZ19" s="95">
        <v>17219</v>
      </c>
      <c r="CA19" s="95"/>
      <c r="CB19" s="95">
        <v>13006.937888198758</v>
      </c>
      <c r="CC19" s="97">
        <v>6.0806214583490004E-2</v>
      </c>
      <c r="CD19" s="97">
        <v>0.17634780989865129</v>
      </c>
      <c r="CE19" s="94">
        <v>161</v>
      </c>
    </row>
    <row r="20" spans="1:83" x14ac:dyDescent="0.25">
      <c r="A20" s="2">
        <v>13</v>
      </c>
      <c r="B20" s="2" t="s">
        <v>39</v>
      </c>
      <c r="C20" s="16">
        <v>4567</v>
      </c>
      <c r="D20" s="151"/>
      <c r="E20" s="16">
        <v>855</v>
      </c>
      <c r="F20" s="156">
        <v>5422</v>
      </c>
      <c r="G20" s="18">
        <v>0.15546310488285528</v>
      </c>
      <c r="H20" s="163">
        <v>0.12721699146047732</v>
      </c>
      <c r="I20" s="170">
        <v>0.84835164835164834</v>
      </c>
      <c r="J20" s="163">
        <v>0.44875776397515527</v>
      </c>
      <c r="K20" s="163">
        <v>0.13293191292264939</v>
      </c>
      <c r="L20" s="135">
        <v>0.33479308079702214</v>
      </c>
      <c r="M20" s="179">
        <v>0.57171009415371143</v>
      </c>
      <c r="N20" s="18">
        <v>0.1426563598032326</v>
      </c>
      <c r="O20" s="18"/>
      <c r="P20" s="127" t="s">
        <v>168</v>
      </c>
      <c r="Q20" s="127"/>
      <c r="R20" s="23" t="s">
        <v>169</v>
      </c>
      <c r="S20" s="23" t="s">
        <v>172</v>
      </c>
      <c r="X20" s="24">
        <v>0.30671506352087113</v>
      </c>
      <c r="Y20" s="24">
        <v>0.52268602540834841</v>
      </c>
      <c r="Z20" s="24">
        <v>0.53078556263269638</v>
      </c>
      <c r="AA20" s="24">
        <v>0.532258064516129</v>
      </c>
      <c r="AC20" s="16">
        <v>613</v>
      </c>
      <c r="AD20" s="16">
        <v>724</v>
      </c>
      <c r="AE20" s="16"/>
      <c r="AF20" s="17"/>
      <c r="AG20" s="16">
        <v>1337</v>
      </c>
      <c r="AH20" s="18">
        <v>0.47010463378176381</v>
      </c>
      <c r="AI20" s="18">
        <v>1.0463378176382661E-2</v>
      </c>
      <c r="AK20" s="17"/>
      <c r="AL20" s="17"/>
      <c r="AM20" s="17"/>
      <c r="AN20" s="7">
        <v>1514</v>
      </c>
      <c r="AO20" s="8">
        <v>8.5000000000000006E-2</v>
      </c>
      <c r="AP20" s="2">
        <v>1335</v>
      </c>
      <c r="AQ20" s="3">
        <v>0.152</v>
      </c>
      <c r="AT20" s="120">
        <v>1529</v>
      </c>
      <c r="AU20" s="25">
        <v>857000</v>
      </c>
      <c r="AV20" s="26">
        <v>2611</v>
      </c>
      <c r="AW20" s="27">
        <v>8110979</v>
      </c>
      <c r="AX20" s="2">
        <v>12</v>
      </c>
      <c r="AY20" s="11">
        <v>47290</v>
      </c>
      <c r="AZ20" s="2">
        <v>8</v>
      </c>
      <c r="BA20" s="11">
        <v>20000</v>
      </c>
      <c r="BB20" s="11"/>
      <c r="BC20" s="11"/>
      <c r="BD20" s="16">
        <v>111</v>
      </c>
      <c r="BE20" s="11">
        <v>146166.1</v>
      </c>
      <c r="BF20" s="18">
        <v>0.82</v>
      </c>
      <c r="BG20" s="18">
        <v>0.56999999999999995</v>
      </c>
      <c r="BH20" s="11">
        <v>4063</v>
      </c>
      <c r="BI20" s="2">
        <v>245</v>
      </c>
      <c r="BJ20" s="18">
        <v>0.53846153846153844</v>
      </c>
      <c r="BK20" s="16">
        <v>973875</v>
      </c>
      <c r="BL20" s="11">
        <v>3975</v>
      </c>
      <c r="BM20" s="2">
        <v>140</v>
      </c>
      <c r="BN20" s="18">
        <v>0.30769230769230771</v>
      </c>
      <c r="BO20" s="2">
        <v>86520</v>
      </c>
      <c r="BP20" s="11">
        <v>618</v>
      </c>
      <c r="BQ20" s="2">
        <v>0</v>
      </c>
      <c r="BR20" s="18">
        <v>0</v>
      </c>
      <c r="BS20" s="2">
        <v>0</v>
      </c>
      <c r="BT20" s="11">
        <v>0</v>
      </c>
      <c r="BU20" s="11">
        <v>13918.676567656767</v>
      </c>
      <c r="BV20" s="11">
        <v>12370.970149253732</v>
      </c>
      <c r="BW20" s="11">
        <v>13021.836363636363</v>
      </c>
      <c r="BX20" s="11">
        <v>15277.229166666666</v>
      </c>
      <c r="BY20" s="11">
        <v>16759</v>
      </c>
      <c r="BZ20" s="16">
        <v>16972</v>
      </c>
      <c r="CB20" s="16">
        <v>13110.62447257384</v>
      </c>
      <c r="CC20" s="18">
        <v>3.5389889245712958E-2</v>
      </c>
      <c r="CD20" s="18">
        <v>7.8998306270804175E-2</v>
      </c>
      <c r="CE20" s="2">
        <v>237</v>
      </c>
    </row>
    <row r="21" spans="1:83" s="94" customFormat="1" x14ac:dyDescent="0.25">
      <c r="A21" s="94">
        <v>14</v>
      </c>
      <c r="B21" s="94" t="s">
        <v>36</v>
      </c>
      <c r="C21" s="95">
        <v>1062</v>
      </c>
      <c r="D21" s="152"/>
      <c r="E21" s="95">
        <v>416</v>
      </c>
      <c r="F21" s="157">
        <v>1478</v>
      </c>
      <c r="G21" s="97">
        <v>0.24858757062146894</v>
      </c>
      <c r="H21" s="164">
        <v>0.13182674199623351</v>
      </c>
      <c r="I21" s="171">
        <v>0.9143126177024482</v>
      </c>
      <c r="J21" s="164">
        <v>0.36458333333333331</v>
      </c>
      <c r="K21" s="164">
        <v>0.18303145853193517</v>
      </c>
      <c r="L21" s="134">
        <v>0.52259887005649719</v>
      </c>
      <c r="M21" s="180">
        <v>0.69962335216572502</v>
      </c>
      <c r="N21" s="97">
        <v>0.45885286783042395</v>
      </c>
      <c r="O21" s="97"/>
      <c r="P21" s="128" t="s">
        <v>171</v>
      </c>
      <c r="Q21" s="128"/>
      <c r="R21" s="98" t="s">
        <v>184</v>
      </c>
      <c r="S21" s="98" t="s">
        <v>169</v>
      </c>
      <c r="T21" s="97"/>
      <c r="U21" s="97"/>
      <c r="V21" s="97"/>
      <c r="W21" s="97"/>
      <c r="X21" s="99">
        <v>0.37412587412587411</v>
      </c>
      <c r="Y21" s="99">
        <v>0.60839160839160844</v>
      </c>
      <c r="Z21" s="99">
        <v>0.60619469026548678</v>
      </c>
      <c r="AA21" s="99">
        <v>0.63636363636363635</v>
      </c>
      <c r="AB21" s="97"/>
      <c r="AC21" s="95">
        <v>168</v>
      </c>
      <c r="AD21" s="95">
        <v>171</v>
      </c>
      <c r="AE21" s="95"/>
      <c r="AF21" s="96"/>
      <c r="AG21" s="95">
        <v>339</v>
      </c>
      <c r="AH21" s="97">
        <v>0.15542521994134897</v>
      </c>
      <c r="AI21" s="97"/>
      <c r="AJ21" s="97"/>
      <c r="AK21" s="96"/>
      <c r="AL21" s="96"/>
      <c r="AM21" s="96"/>
      <c r="AN21" s="100">
        <v>519</v>
      </c>
      <c r="AO21" s="101">
        <v>0.16300000000000001</v>
      </c>
      <c r="AP21" s="94">
        <v>461</v>
      </c>
      <c r="AQ21" s="102">
        <v>0.30499999999999999</v>
      </c>
      <c r="AR21" s="102"/>
      <c r="AS21" s="102"/>
      <c r="AT21" s="124">
        <v>555</v>
      </c>
      <c r="AU21" s="103">
        <v>536000</v>
      </c>
      <c r="AV21" s="104">
        <v>743</v>
      </c>
      <c r="AW21" s="105">
        <v>2818409.66</v>
      </c>
      <c r="AX21" s="94">
        <v>4</v>
      </c>
      <c r="AY21" s="106">
        <v>30000</v>
      </c>
      <c r="AZ21" s="94">
        <v>8</v>
      </c>
      <c r="BA21" s="106">
        <v>26000</v>
      </c>
      <c r="BB21" s="106"/>
      <c r="BC21" s="106"/>
      <c r="BD21" s="95">
        <v>40</v>
      </c>
      <c r="BE21" s="106">
        <v>61723.5</v>
      </c>
      <c r="BF21" s="97">
        <v>0.88</v>
      </c>
      <c r="BG21" s="97">
        <v>0.71</v>
      </c>
      <c r="BH21" s="106">
        <v>4559</v>
      </c>
      <c r="BI21" s="94">
        <v>153</v>
      </c>
      <c r="BJ21" s="97">
        <v>0.65106382978723409</v>
      </c>
      <c r="BK21" s="95">
        <v>649638</v>
      </c>
      <c r="BL21" s="106">
        <v>4246</v>
      </c>
      <c r="BM21" s="94">
        <v>104</v>
      </c>
      <c r="BN21" s="97">
        <v>0.44255319148936167</v>
      </c>
      <c r="BO21" s="94">
        <v>105456</v>
      </c>
      <c r="BP21" s="106">
        <v>1014</v>
      </c>
      <c r="BQ21" s="94">
        <v>3</v>
      </c>
      <c r="BR21" s="97">
        <v>1.276595744680851E-2</v>
      </c>
      <c r="BS21" s="94">
        <v>1671</v>
      </c>
      <c r="BT21" s="106">
        <v>557</v>
      </c>
      <c r="BU21" s="106">
        <v>13505.788079470198</v>
      </c>
      <c r="BV21" s="106">
        <v>11801.028169014084</v>
      </c>
      <c r="BW21" s="106">
        <v>11915.772727272728</v>
      </c>
      <c r="BX21" s="106">
        <v>15231</v>
      </c>
      <c r="BY21" s="106">
        <v>16946.714285714286</v>
      </c>
      <c r="BZ21" s="95">
        <v>17210</v>
      </c>
      <c r="CA21" s="95"/>
      <c r="CB21" s="95">
        <v>12571.64705882353</v>
      </c>
      <c r="CC21" s="97">
        <v>1.5631991081733299E-2</v>
      </c>
      <c r="CD21" s="97">
        <v>0.16790323559001474</v>
      </c>
      <c r="CE21" s="94">
        <v>119</v>
      </c>
    </row>
    <row r="22" spans="1:83" x14ac:dyDescent="0.25">
      <c r="A22" s="2">
        <v>15</v>
      </c>
      <c r="B22" s="2" t="s">
        <v>37</v>
      </c>
      <c r="C22" s="16">
        <v>9830</v>
      </c>
      <c r="D22" s="151"/>
      <c r="E22" s="16">
        <v>261</v>
      </c>
      <c r="F22" s="156">
        <v>10091</v>
      </c>
      <c r="G22" s="18">
        <v>0.14984740590030518</v>
      </c>
      <c r="H22" s="163">
        <v>0.14811800610376399</v>
      </c>
      <c r="I22" s="170">
        <v>0.95246353157196773</v>
      </c>
      <c r="J22" s="163">
        <v>0.56499592502037488</v>
      </c>
      <c r="K22" s="163">
        <v>0.56930126002290948</v>
      </c>
      <c r="L22" s="135">
        <v>0.44476093591047811</v>
      </c>
      <c r="M22" s="179">
        <v>0.76429298067141405</v>
      </c>
      <c r="N22" s="18">
        <v>6.7841526434344768E-2</v>
      </c>
      <c r="O22" s="18"/>
      <c r="P22" s="127" t="s">
        <v>182</v>
      </c>
      <c r="Q22" s="127"/>
      <c r="R22" s="23" t="s">
        <v>185</v>
      </c>
      <c r="S22" s="23" t="s">
        <v>229</v>
      </c>
      <c r="X22" s="24">
        <v>0.12718446601941746</v>
      </c>
      <c r="Y22" s="24">
        <v>0.38058252427184464</v>
      </c>
      <c r="Z22" s="24">
        <v>0.45526315789473687</v>
      </c>
      <c r="AA22" s="24">
        <v>0.3311897106109325</v>
      </c>
      <c r="AC22" s="16">
        <v>787</v>
      </c>
      <c r="AD22" s="16">
        <v>925</v>
      </c>
      <c r="AE22" s="16"/>
      <c r="AF22" s="17"/>
      <c r="AG22" s="16">
        <v>1712</v>
      </c>
      <c r="AH22" s="18">
        <v>0.33275362318840579</v>
      </c>
      <c r="AI22" s="18">
        <v>7.1884057971014492E-2</v>
      </c>
      <c r="AJ22" s="18">
        <v>9.8550724637681154E-3</v>
      </c>
      <c r="AK22" s="17"/>
      <c r="AL22" s="17"/>
      <c r="AM22" s="17"/>
      <c r="AN22" s="7">
        <v>3459</v>
      </c>
      <c r="AO22" s="8">
        <v>0.14000000000000001</v>
      </c>
      <c r="AP22" s="2">
        <v>2735</v>
      </c>
      <c r="AQ22" s="3">
        <v>0.23699999999999999</v>
      </c>
      <c r="AT22" s="120">
        <v>4372</v>
      </c>
      <c r="AU22" s="25">
        <v>2488000</v>
      </c>
      <c r="AV22" s="26">
        <v>7513</v>
      </c>
      <c r="AW22" s="27">
        <v>22102797</v>
      </c>
      <c r="AX22" s="2">
        <v>14</v>
      </c>
      <c r="AY22" s="11">
        <v>75339</v>
      </c>
      <c r="AZ22" s="2">
        <v>77</v>
      </c>
      <c r="BA22" s="11">
        <v>232786</v>
      </c>
      <c r="BB22" s="11"/>
      <c r="BC22" s="11"/>
      <c r="BD22" s="16">
        <v>206</v>
      </c>
      <c r="BE22" s="11">
        <v>390657.57</v>
      </c>
      <c r="BF22" s="18">
        <v>0.85</v>
      </c>
      <c r="BG22" s="18">
        <v>0.76</v>
      </c>
      <c r="BH22" s="11">
        <v>4359</v>
      </c>
      <c r="BI22" s="2">
        <v>580</v>
      </c>
      <c r="BJ22" s="18">
        <v>0.72955974842767291</v>
      </c>
      <c r="BK22" s="16">
        <v>2410480</v>
      </c>
      <c r="BL22" s="11">
        <v>4156</v>
      </c>
      <c r="BM22" s="2">
        <v>394</v>
      </c>
      <c r="BN22" s="18">
        <v>0.49559748427672956</v>
      </c>
      <c r="BO22" s="2">
        <v>226550</v>
      </c>
      <c r="BP22" s="11">
        <v>575</v>
      </c>
      <c r="BQ22" s="2">
        <v>0</v>
      </c>
      <c r="BR22" s="18">
        <v>0</v>
      </c>
      <c r="BS22" s="2">
        <v>0</v>
      </c>
      <c r="BT22" s="11">
        <v>0</v>
      </c>
      <c r="BU22" s="11">
        <v>13270.788343558283</v>
      </c>
      <c r="BV22" s="11">
        <v>12657.391949152543</v>
      </c>
      <c r="BW22" s="11">
        <v>13679.738095238095</v>
      </c>
      <c r="BX22" s="11">
        <v>15065.518518518518</v>
      </c>
      <c r="BY22" s="11">
        <v>16937.5</v>
      </c>
      <c r="BZ22" s="16">
        <v>17292</v>
      </c>
      <c r="CB22" s="16">
        <v>13011.352459016392</v>
      </c>
      <c r="CC22" s="18">
        <v>1.8374004697369717E-2</v>
      </c>
      <c r="CD22" s="18">
        <v>2.940640783533266E-2</v>
      </c>
      <c r="CE22" s="2">
        <v>610</v>
      </c>
    </row>
    <row r="23" spans="1:83" s="94" customFormat="1" x14ac:dyDescent="0.25">
      <c r="A23" s="94">
        <v>16</v>
      </c>
      <c r="B23" s="94" t="s">
        <v>26</v>
      </c>
      <c r="C23" s="95">
        <v>2135</v>
      </c>
      <c r="D23" s="152"/>
      <c r="E23" s="95">
        <v>166</v>
      </c>
      <c r="F23" s="157">
        <v>2301</v>
      </c>
      <c r="G23" s="97">
        <v>0.17189695550351289</v>
      </c>
      <c r="H23" s="164">
        <v>0.17704918032786884</v>
      </c>
      <c r="I23" s="171">
        <v>0.74742268041237114</v>
      </c>
      <c r="J23" s="164">
        <v>0.49648382559774967</v>
      </c>
      <c r="K23" s="164">
        <v>0.12086874409820586</v>
      </c>
      <c r="L23" s="134">
        <v>0.33067915690866512</v>
      </c>
      <c r="M23" s="180">
        <v>0.65433255269320845</v>
      </c>
      <c r="N23" s="97">
        <v>0.2076271186440678</v>
      </c>
      <c r="O23" s="97"/>
      <c r="P23" s="128" t="s">
        <v>168</v>
      </c>
      <c r="Q23" s="128"/>
      <c r="R23" s="98" t="s">
        <v>176</v>
      </c>
      <c r="S23" s="98" t="s">
        <v>170</v>
      </c>
      <c r="T23" s="97"/>
      <c r="U23" s="97"/>
      <c r="V23" s="97"/>
      <c r="W23" s="97"/>
      <c r="X23" s="99">
        <v>0.36476426799007444</v>
      </c>
      <c r="Y23" s="99">
        <v>0.54838709677419351</v>
      </c>
      <c r="Z23" s="99">
        <v>0.56353591160220995</v>
      </c>
      <c r="AA23" s="99">
        <v>0.41025641025641024</v>
      </c>
      <c r="AB23" s="97"/>
      <c r="AC23" s="95">
        <v>396</v>
      </c>
      <c r="AD23" s="95">
        <v>266</v>
      </c>
      <c r="AE23" s="95"/>
      <c r="AF23" s="96"/>
      <c r="AG23" s="95">
        <v>662</v>
      </c>
      <c r="AH23" s="97">
        <v>0.43712574850299402</v>
      </c>
      <c r="AI23" s="97">
        <v>3.1437125748502992E-2</v>
      </c>
      <c r="AJ23" s="97"/>
      <c r="AK23" s="96"/>
      <c r="AL23" s="96"/>
      <c r="AM23" s="96"/>
      <c r="AN23" s="100">
        <v>1088</v>
      </c>
      <c r="AO23" s="101">
        <v>0.122</v>
      </c>
      <c r="AP23" s="94">
        <v>819</v>
      </c>
      <c r="AQ23" s="102">
        <v>0.16700000000000001</v>
      </c>
      <c r="AR23" s="102"/>
      <c r="AS23" s="102"/>
      <c r="AT23" s="124">
        <v>706</v>
      </c>
      <c r="AU23" s="103">
        <v>661000</v>
      </c>
      <c r="AV23" s="104">
        <v>1397</v>
      </c>
      <c r="AW23" s="105">
        <v>4506330</v>
      </c>
      <c r="AX23" s="94">
        <v>23</v>
      </c>
      <c r="AY23" s="106">
        <v>101608</v>
      </c>
      <c r="AZ23" s="94">
        <v>1</v>
      </c>
      <c r="BA23" s="106">
        <v>2000</v>
      </c>
      <c r="BB23" s="106"/>
      <c r="BC23" s="106"/>
      <c r="BD23" s="95">
        <v>30</v>
      </c>
      <c r="BE23" s="106">
        <v>69371.520000000004</v>
      </c>
      <c r="BF23" s="97">
        <v>0.89</v>
      </c>
      <c r="BG23" s="97">
        <v>0.69</v>
      </c>
      <c r="BH23" s="106">
        <v>4365</v>
      </c>
      <c r="BI23" s="94">
        <v>165</v>
      </c>
      <c r="BJ23" s="97">
        <v>0.64960629921259838</v>
      </c>
      <c r="BK23" s="95">
        <v>651585</v>
      </c>
      <c r="BL23" s="106">
        <v>3949</v>
      </c>
      <c r="BM23" s="94">
        <v>110</v>
      </c>
      <c r="BN23" s="97">
        <v>0.43307086614173229</v>
      </c>
      <c r="BO23" s="94">
        <v>116710</v>
      </c>
      <c r="BP23" s="106">
        <v>1061</v>
      </c>
      <c r="BQ23" s="94">
        <v>0</v>
      </c>
      <c r="BR23" s="97">
        <v>0</v>
      </c>
      <c r="BS23" s="94">
        <v>0</v>
      </c>
      <c r="BT23" s="106">
        <v>0</v>
      </c>
      <c r="BU23" s="106">
        <v>14133.456140350878</v>
      </c>
      <c r="BV23" s="106">
        <v>12734.1</v>
      </c>
      <c r="BW23" s="106">
        <v>13410.794117647059</v>
      </c>
      <c r="BX23" s="106">
        <v>15803.39393939394</v>
      </c>
      <c r="BY23" s="106">
        <v>17425.777777777777</v>
      </c>
      <c r="BZ23" s="95">
        <v>17825</v>
      </c>
      <c r="CA23" s="95"/>
      <c r="CB23" s="95">
        <v>13579.639455782313</v>
      </c>
      <c r="CC23" s="97">
        <v>2.0395019749464893E-2</v>
      </c>
      <c r="CD23" s="97">
        <v>4.9186656082609748E-2</v>
      </c>
      <c r="CE23" s="94">
        <v>147</v>
      </c>
    </row>
    <row r="24" spans="1:83" x14ac:dyDescent="0.25">
      <c r="A24" s="2">
        <v>17</v>
      </c>
      <c r="B24" s="2" t="s">
        <v>33</v>
      </c>
      <c r="C24" s="16">
        <v>2903</v>
      </c>
      <c r="D24" s="151"/>
      <c r="E24" s="16">
        <v>564</v>
      </c>
      <c r="F24" s="156">
        <v>3467</v>
      </c>
      <c r="G24" s="18">
        <v>0.14640027557698931</v>
      </c>
      <c r="H24" s="163">
        <v>9.4040647605924899E-2</v>
      </c>
      <c r="I24" s="170">
        <v>0.88348845225784212</v>
      </c>
      <c r="J24" s="163">
        <v>0.5656883298392732</v>
      </c>
      <c r="K24" s="163">
        <v>0.16457060725835429</v>
      </c>
      <c r="L24" s="135">
        <v>0.56321047192559426</v>
      </c>
      <c r="M24" s="179">
        <v>0.54598691009300726</v>
      </c>
      <c r="N24" s="18">
        <v>0.2607107273331119</v>
      </c>
      <c r="O24" s="18"/>
      <c r="P24" s="127" t="s">
        <v>180</v>
      </c>
      <c r="Q24" s="127"/>
      <c r="R24" s="23" t="s">
        <v>186</v>
      </c>
      <c r="S24" s="23" t="s">
        <v>230</v>
      </c>
      <c r="X24" s="24">
        <v>0.31860226104830419</v>
      </c>
      <c r="Y24" s="24">
        <v>0.4635149023638232</v>
      </c>
      <c r="Z24" s="24">
        <v>0.48658536585365852</v>
      </c>
      <c r="AA24" s="24">
        <v>0.33557046979865773</v>
      </c>
      <c r="AC24" s="16">
        <v>495</v>
      </c>
      <c r="AD24" s="16">
        <v>1121</v>
      </c>
      <c r="AE24" s="16"/>
      <c r="AF24" s="17"/>
      <c r="AG24" s="16">
        <v>1616</v>
      </c>
      <c r="AH24" s="18">
        <v>0.32923076923076922</v>
      </c>
      <c r="AI24" s="18">
        <v>6.0307692307692305E-2</v>
      </c>
      <c r="AK24" s="17"/>
      <c r="AL24" s="17"/>
      <c r="AM24" s="17"/>
      <c r="AN24" s="7">
        <v>907</v>
      </c>
      <c r="AO24" s="8">
        <v>0.122</v>
      </c>
      <c r="AP24" s="2">
        <v>804</v>
      </c>
      <c r="AQ24" s="3">
        <v>0.16600000000000001</v>
      </c>
      <c r="AT24" s="120">
        <v>1635</v>
      </c>
      <c r="AU24" s="25">
        <v>1405000</v>
      </c>
      <c r="AV24" s="26">
        <v>1585</v>
      </c>
      <c r="AW24" s="27">
        <v>5378071.54</v>
      </c>
      <c r="AX24" s="2">
        <v>23</v>
      </c>
      <c r="AY24" s="11">
        <v>111646</v>
      </c>
      <c r="AZ24" s="2">
        <v>2</v>
      </c>
      <c r="BA24" s="11">
        <v>6000</v>
      </c>
      <c r="BB24" s="11"/>
      <c r="BC24" s="11"/>
      <c r="BD24" s="16">
        <v>113</v>
      </c>
      <c r="BE24" s="11">
        <v>139714.94</v>
      </c>
      <c r="BF24" s="18">
        <v>0.86</v>
      </c>
      <c r="BG24" s="18">
        <v>0.61</v>
      </c>
      <c r="BH24" s="11">
        <v>4172</v>
      </c>
      <c r="BI24" s="2">
        <v>430</v>
      </c>
      <c r="BJ24" s="18">
        <v>0.53682896379525591</v>
      </c>
      <c r="BK24" s="16">
        <v>1754400</v>
      </c>
      <c r="BL24" s="11">
        <v>4080</v>
      </c>
      <c r="BM24" s="2">
        <v>277</v>
      </c>
      <c r="BN24" s="18">
        <v>0.34581772784019976</v>
      </c>
      <c r="BO24" s="2">
        <v>237389</v>
      </c>
      <c r="BP24" s="11">
        <v>857</v>
      </c>
      <c r="BQ24" s="2">
        <v>48</v>
      </c>
      <c r="BR24" s="18">
        <v>5.9925093632958802E-2</v>
      </c>
      <c r="BS24" s="2">
        <v>60912</v>
      </c>
      <c r="BT24" s="11">
        <v>1269</v>
      </c>
      <c r="BU24" s="11">
        <v>13978.559471365639</v>
      </c>
      <c r="BV24" s="11">
        <v>12141.474226804125</v>
      </c>
      <c r="BW24" s="11">
        <v>12893.941176470587</v>
      </c>
      <c r="BX24" s="11">
        <v>15426.732142857143</v>
      </c>
      <c r="BY24" s="11">
        <v>17286.39393939394</v>
      </c>
      <c r="BZ24" s="16">
        <v>17524</v>
      </c>
      <c r="CB24" s="16">
        <v>13262.106951871658</v>
      </c>
      <c r="CC24" s="18">
        <v>6.9269517208658815E-3</v>
      </c>
      <c r="CD24" s="18">
        <v>7.7088427257987702E-2</v>
      </c>
      <c r="CE24" s="2">
        <v>187</v>
      </c>
    </row>
    <row r="25" spans="1:83" s="94" customFormat="1" x14ac:dyDescent="0.25">
      <c r="A25" s="94">
        <v>18</v>
      </c>
      <c r="B25" s="94" t="s">
        <v>28</v>
      </c>
      <c r="C25" s="95">
        <v>5570</v>
      </c>
      <c r="D25" s="152"/>
      <c r="E25" s="95">
        <v>1216</v>
      </c>
      <c r="F25" s="157">
        <v>6786</v>
      </c>
      <c r="G25" s="97">
        <v>0.17971274685816876</v>
      </c>
      <c r="H25" s="164">
        <v>0.14039497307001794</v>
      </c>
      <c r="I25" s="171">
        <v>0.64741860046771005</v>
      </c>
      <c r="J25" s="164">
        <v>0.41994230075730254</v>
      </c>
      <c r="K25" s="164">
        <v>0.17643835616438355</v>
      </c>
      <c r="L25" s="134">
        <v>0.19102333931777379</v>
      </c>
      <c r="M25" s="180">
        <v>0.62477558348294437</v>
      </c>
      <c r="N25" s="97">
        <v>0.22560596643878186</v>
      </c>
      <c r="O25" s="97"/>
      <c r="P25" s="128" t="s">
        <v>173</v>
      </c>
      <c r="Q25" s="128"/>
      <c r="R25" s="98" t="s">
        <v>178</v>
      </c>
      <c r="S25" s="98" t="s">
        <v>184</v>
      </c>
      <c r="T25" s="97"/>
      <c r="U25" s="97"/>
      <c r="V25" s="97"/>
      <c r="W25" s="97"/>
      <c r="X25" s="99">
        <v>0.45417515274949083</v>
      </c>
      <c r="Y25" s="99">
        <v>0.58044806517311609</v>
      </c>
      <c r="Z25" s="99">
        <v>0.6029411764705882</v>
      </c>
      <c r="AA25" s="99">
        <v>0.45454545454545453</v>
      </c>
      <c r="AB25" s="97"/>
      <c r="AC25" s="95">
        <v>863</v>
      </c>
      <c r="AD25" s="95">
        <v>421</v>
      </c>
      <c r="AE25" s="95"/>
      <c r="AF25" s="96"/>
      <c r="AG25" s="95">
        <v>1284</v>
      </c>
      <c r="AH25" s="97">
        <v>0.55376344086021501</v>
      </c>
      <c r="AI25" s="97">
        <v>9.2165898617511521E-3</v>
      </c>
      <c r="AJ25" s="97"/>
      <c r="AK25" s="96"/>
      <c r="AL25" s="96"/>
      <c r="AM25" s="96"/>
      <c r="AN25" s="100">
        <v>2959</v>
      </c>
      <c r="AO25" s="101">
        <v>0.16500000000000001</v>
      </c>
      <c r="AP25" s="94">
        <v>2679</v>
      </c>
      <c r="AQ25" s="102">
        <v>0.16600000000000001</v>
      </c>
      <c r="AR25" s="102"/>
      <c r="AS25" s="102"/>
      <c r="AT25" s="124">
        <v>1064</v>
      </c>
      <c r="AU25" s="103">
        <v>955000</v>
      </c>
      <c r="AV25" s="104">
        <v>3480</v>
      </c>
      <c r="AW25" s="105">
        <v>11471065</v>
      </c>
      <c r="AX25" s="94">
        <v>116</v>
      </c>
      <c r="AY25" s="106">
        <v>522861</v>
      </c>
      <c r="AZ25" s="94">
        <v>14</v>
      </c>
      <c r="BA25" s="106">
        <v>36110</v>
      </c>
      <c r="BB25" s="106"/>
      <c r="BC25" s="106"/>
      <c r="BD25" s="95">
        <v>121</v>
      </c>
      <c r="BE25" s="106">
        <v>165881.48000000001</v>
      </c>
      <c r="BF25" s="97">
        <v>0.91</v>
      </c>
      <c r="BG25" s="97">
        <v>0.69</v>
      </c>
      <c r="BH25" s="106">
        <v>4432</v>
      </c>
      <c r="BI25" s="94">
        <v>193</v>
      </c>
      <c r="BJ25" s="97">
        <v>0.61464968152866239</v>
      </c>
      <c r="BK25" s="95">
        <v>795353</v>
      </c>
      <c r="BL25" s="106">
        <v>4121</v>
      </c>
      <c r="BM25" s="94">
        <v>162</v>
      </c>
      <c r="BN25" s="97">
        <v>0.51592356687898089</v>
      </c>
      <c r="BO25" s="94">
        <v>160380</v>
      </c>
      <c r="BP25" s="106">
        <v>990</v>
      </c>
      <c r="BQ25" s="94">
        <v>6</v>
      </c>
      <c r="BR25" s="97">
        <v>1.9108280254777069E-2</v>
      </c>
      <c r="BS25" s="94">
        <v>1650</v>
      </c>
      <c r="BT25" s="106">
        <v>275</v>
      </c>
      <c r="BU25" s="106">
        <v>13782.684210526315</v>
      </c>
      <c r="BV25" s="106">
        <v>12219.474226804125</v>
      </c>
      <c r="BW25" s="106">
        <v>12501.076923076924</v>
      </c>
      <c r="BX25" s="106">
        <v>15053.568421052632</v>
      </c>
      <c r="BY25" s="106">
        <v>16893.929577464787</v>
      </c>
      <c r="BZ25" s="95">
        <v>17204.666666666668</v>
      </c>
      <c r="CA25" s="95"/>
      <c r="CB25" s="95">
        <v>13012.945504087193</v>
      </c>
      <c r="CC25" s="97">
        <v>-4.0664397003902231E-3</v>
      </c>
      <c r="CD25" s="97">
        <v>5.5921447046494155E-3</v>
      </c>
      <c r="CE25" s="94">
        <v>367</v>
      </c>
    </row>
    <row r="26" spans="1:83" x14ac:dyDescent="0.25">
      <c r="A26" s="2">
        <v>19</v>
      </c>
      <c r="B26" s="2" t="s">
        <v>15</v>
      </c>
      <c r="C26" s="16">
        <v>9040</v>
      </c>
      <c r="D26" s="151"/>
      <c r="E26" s="16">
        <v>814</v>
      </c>
      <c r="F26" s="156">
        <v>9854</v>
      </c>
      <c r="G26" s="18">
        <v>0.16250000000000001</v>
      </c>
      <c r="H26" s="163">
        <v>0.14380530973451328</v>
      </c>
      <c r="I26" s="170">
        <v>0.97098560354374308</v>
      </c>
      <c r="J26" s="163">
        <v>0.39155086158977209</v>
      </c>
      <c r="K26" s="163">
        <v>0.36278751992712366</v>
      </c>
      <c r="L26" s="135">
        <v>0.35453539823008851</v>
      </c>
      <c r="M26" s="179">
        <v>0.48561946902654868</v>
      </c>
      <c r="N26" s="18">
        <v>0.10020107238605898</v>
      </c>
      <c r="O26" s="18"/>
      <c r="P26" s="127" t="s">
        <v>187</v>
      </c>
      <c r="Q26" s="127"/>
      <c r="R26" s="23" t="s">
        <v>176</v>
      </c>
      <c r="S26" s="23" t="s">
        <v>227</v>
      </c>
      <c r="X26" s="24">
        <v>0.171875</v>
      </c>
      <c r="Y26" s="24">
        <v>0.54513888888888884</v>
      </c>
      <c r="Z26" s="24">
        <v>0.55878634639696589</v>
      </c>
      <c r="AA26" s="24">
        <v>0.50867052023121384</v>
      </c>
      <c r="AC26" s="16">
        <v>161</v>
      </c>
      <c r="AD26" s="16">
        <v>1004</v>
      </c>
      <c r="AE26" s="16"/>
      <c r="AF26" s="17"/>
      <c r="AG26" s="16">
        <v>1165</v>
      </c>
      <c r="AH26" s="18">
        <v>0.23801369863013699</v>
      </c>
      <c r="AI26" s="18">
        <v>8.5616438356164379E-3</v>
      </c>
      <c r="AJ26" s="18">
        <v>1.797945205479452E-2</v>
      </c>
      <c r="AK26" s="17"/>
      <c r="AL26" s="17"/>
      <c r="AM26" s="17"/>
      <c r="AN26" s="7">
        <v>2387</v>
      </c>
      <c r="AO26" s="8">
        <v>0.112</v>
      </c>
      <c r="AP26" s="2">
        <v>2034</v>
      </c>
      <c r="AQ26" s="3">
        <v>0.13700000000000001</v>
      </c>
      <c r="AT26" s="120">
        <v>3205</v>
      </c>
      <c r="AU26" s="25">
        <v>2562000</v>
      </c>
      <c r="AV26" s="26">
        <v>4390</v>
      </c>
      <c r="AW26" s="27">
        <v>13246813</v>
      </c>
      <c r="AX26" s="2">
        <v>57</v>
      </c>
      <c r="AY26" s="11">
        <v>265747</v>
      </c>
      <c r="AZ26" s="2">
        <v>2</v>
      </c>
      <c r="BA26" s="11">
        <v>6000</v>
      </c>
      <c r="BB26" s="11"/>
      <c r="BC26" s="11"/>
      <c r="BD26" s="16">
        <v>182</v>
      </c>
      <c r="BE26" s="11">
        <v>406047.73</v>
      </c>
      <c r="BF26" s="18">
        <v>0.73</v>
      </c>
      <c r="BG26" s="18">
        <v>0.54</v>
      </c>
      <c r="BH26" s="11">
        <v>4201</v>
      </c>
      <c r="BI26" s="2">
        <v>418</v>
      </c>
      <c r="BJ26" s="18">
        <v>0.46547884187082406</v>
      </c>
      <c r="BK26" s="16">
        <v>1686630</v>
      </c>
      <c r="BL26" s="11">
        <v>4035</v>
      </c>
      <c r="BM26" s="2">
        <v>410</v>
      </c>
      <c r="BN26" s="18">
        <v>0.45657015590200445</v>
      </c>
      <c r="BO26" s="2">
        <v>308730</v>
      </c>
      <c r="BP26" s="11">
        <v>753</v>
      </c>
      <c r="BQ26" s="2">
        <v>31</v>
      </c>
      <c r="BR26" s="18">
        <v>3.4521158129175944E-2</v>
      </c>
      <c r="BS26" s="2">
        <v>46469</v>
      </c>
      <c r="BT26" s="11">
        <v>1499</v>
      </c>
      <c r="BU26" s="11">
        <v>14292.52302631579</v>
      </c>
      <c r="BV26" s="11">
        <v>12438.011627906977</v>
      </c>
      <c r="BW26" s="11">
        <v>13492.759615384615</v>
      </c>
      <c r="BX26" s="11">
        <v>15493.460784313726</v>
      </c>
      <c r="BY26" s="11">
        <v>17265.526881720431</v>
      </c>
      <c r="BZ26" s="16">
        <v>17481.823529411766</v>
      </c>
      <c r="CB26" s="16">
        <v>13346.092672413793</v>
      </c>
      <c r="CC26" s="18">
        <v>-1.1966411710033098E-2</v>
      </c>
      <c r="CD26" s="18">
        <v>3.5132518729657836E-2</v>
      </c>
      <c r="CE26" s="2">
        <v>464</v>
      </c>
    </row>
    <row r="27" spans="1:83" s="94" customFormat="1" x14ac:dyDescent="0.25">
      <c r="A27" s="94">
        <v>20</v>
      </c>
      <c r="B27" s="94" t="s">
        <v>13</v>
      </c>
      <c r="C27" s="95">
        <v>7294</v>
      </c>
      <c r="D27" s="152"/>
      <c r="E27" s="95">
        <v>458</v>
      </c>
      <c r="F27" s="157">
        <v>7752</v>
      </c>
      <c r="G27" s="97">
        <v>0.12681656155744447</v>
      </c>
      <c r="H27" s="164">
        <v>0.15999451604058129</v>
      </c>
      <c r="I27" s="171">
        <v>0.97884615384615381</v>
      </c>
      <c r="J27" s="164">
        <v>0.52201430930104564</v>
      </c>
      <c r="K27" s="164">
        <v>0.443149915777653</v>
      </c>
      <c r="L27" s="134">
        <v>0.37277214148615301</v>
      </c>
      <c r="M27" s="180">
        <v>0.5950095969289827</v>
      </c>
      <c r="N27" s="97">
        <v>4.9597855227882036E-2</v>
      </c>
      <c r="O27" s="97"/>
      <c r="P27" s="128" t="s">
        <v>187</v>
      </c>
      <c r="Q27" s="128"/>
      <c r="R27" s="98" t="s">
        <v>186</v>
      </c>
      <c r="S27" s="98" t="s">
        <v>227</v>
      </c>
      <c r="T27" s="97"/>
      <c r="U27" s="97"/>
      <c r="V27" s="97"/>
      <c r="W27" s="97"/>
      <c r="X27" s="99">
        <v>0.18158236057068741</v>
      </c>
      <c r="Y27" s="99">
        <v>0.51102464332036313</v>
      </c>
      <c r="Z27" s="99">
        <v>0.52607709750566889</v>
      </c>
      <c r="AA27" s="99">
        <v>0.5</v>
      </c>
      <c r="AB27" s="97"/>
      <c r="AC27" s="95">
        <v>706</v>
      </c>
      <c r="AD27" s="95">
        <v>938</v>
      </c>
      <c r="AE27" s="95"/>
      <c r="AF27" s="96"/>
      <c r="AG27" s="95">
        <v>1644</v>
      </c>
      <c r="AH27" s="97">
        <v>7.9613992762364291E-2</v>
      </c>
      <c r="AI27" s="97">
        <v>2.9553679131483716E-2</v>
      </c>
      <c r="AJ27" s="97">
        <v>1.0856453558504222E-2</v>
      </c>
      <c r="AK27" s="96"/>
      <c r="AL27" s="96"/>
      <c r="AM27" s="96"/>
      <c r="AN27" s="100">
        <v>1949</v>
      </c>
      <c r="AO27" s="101">
        <v>0.10199999999999999</v>
      </c>
      <c r="AP27" s="94">
        <v>1645</v>
      </c>
      <c r="AQ27" s="102">
        <v>0.15</v>
      </c>
      <c r="AR27" s="102"/>
      <c r="AS27" s="102"/>
      <c r="AT27" s="124">
        <v>2719</v>
      </c>
      <c r="AU27" s="103">
        <v>1678000</v>
      </c>
      <c r="AV27" s="104">
        <v>4340</v>
      </c>
      <c r="AW27" s="105">
        <v>12206102.460000001</v>
      </c>
      <c r="AX27" s="94">
        <v>8</v>
      </c>
      <c r="AY27" s="106">
        <v>39090</v>
      </c>
      <c r="AZ27" s="94">
        <v>6</v>
      </c>
      <c r="BA27" s="106">
        <v>12000</v>
      </c>
      <c r="BB27" s="106"/>
      <c r="BC27" s="106"/>
      <c r="BD27" s="95">
        <v>138</v>
      </c>
      <c r="BE27" s="106">
        <v>306300.84000000003</v>
      </c>
      <c r="BF27" s="97">
        <v>0.77</v>
      </c>
      <c r="BG27" s="97">
        <v>0.6</v>
      </c>
      <c r="BH27" s="106">
        <v>4307</v>
      </c>
      <c r="BI27" s="94">
        <v>247</v>
      </c>
      <c r="BJ27" s="97">
        <v>0.55011135857461024</v>
      </c>
      <c r="BK27" s="95">
        <v>1057160</v>
      </c>
      <c r="BL27" s="106">
        <v>4280</v>
      </c>
      <c r="BM27" s="94">
        <v>204</v>
      </c>
      <c r="BN27" s="97">
        <v>0.45434298440979953</v>
      </c>
      <c r="BO27" s="94">
        <v>106284</v>
      </c>
      <c r="BP27" s="106">
        <v>521</v>
      </c>
      <c r="BQ27" s="94">
        <v>6</v>
      </c>
      <c r="BR27" s="97">
        <v>1.3363028953229399E-2</v>
      </c>
      <c r="BS27" s="94">
        <v>3528</v>
      </c>
      <c r="BT27" s="106">
        <v>588</v>
      </c>
      <c r="BU27" s="106">
        <v>14281.254491017964</v>
      </c>
      <c r="BV27" s="106">
        <v>12915.982035928144</v>
      </c>
      <c r="BW27" s="106">
        <v>13271.283018867925</v>
      </c>
      <c r="BX27" s="106">
        <v>15987.054545454546</v>
      </c>
      <c r="BY27" s="106">
        <v>17353.674418604653</v>
      </c>
      <c r="BZ27" s="95">
        <v>17756</v>
      </c>
      <c r="CA27" s="95"/>
      <c r="CB27" s="95">
        <v>13598.672727272728</v>
      </c>
      <c r="CC27" s="97">
        <v>3.8185605777795173E-2</v>
      </c>
      <c r="CD27" s="97">
        <v>5.3274875098163532E-2</v>
      </c>
      <c r="CE27" s="94">
        <v>275</v>
      </c>
    </row>
    <row r="28" spans="1:83" x14ac:dyDescent="0.25">
      <c r="A28" s="2">
        <v>21</v>
      </c>
      <c r="B28" s="2" t="s">
        <v>35</v>
      </c>
      <c r="C28" s="16">
        <v>3610</v>
      </c>
      <c r="D28" s="151"/>
      <c r="E28" s="16">
        <v>470</v>
      </c>
      <c r="F28" s="156">
        <v>4080</v>
      </c>
      <c r="G28" s="18">
        <v>0.1667590027700831</v>
      </c>
      <c r="H28" s="163">
        <v>0.11717451523545706</v>
      </c>
      <c r="I28" s="170">
        <v>0.59639389736477111</v>
      </c>
      <c r="J28" s="163">
        <v>0.44552800222903316</v>
      </c>
      <c r="K28" s="163">
        <v>0.1609357384441939</v>
      </c>
      <c r="L28" s="135">
        <v>0.21080332409972299</v>
      </c>
      <c r="M28" s="179">
        <v>0.49252077562326868</v>
      </c>
      <c r="N28" s="18">
        <v>0.2832456799398948</v>
      </c>
      <c r="O28" s="18"/>
      <c r="P28" s="127" t="s">
        <v>182</v>
      </c>
      <c r="Q28" s="127"/>
      <c r="R28" s="23" t="s">
        <v>181</v>
      </c>
      <c r="S28" s="23" t="s">
        <v>230</v>
      </c>
      <c r="X28" s="24">
        <v>0.29032258064516131</v>
      </c>
      <c r="Y28" s="24">
        <v>0.51992409867172673</v>
      </c>
      <c r="Z28" s="24">
        <v>0.52245862884160754</v>
      </c>
      <c r="AA28" s="24">
        <v>0.5145631067961165</v>
      </c>
      <c r="AC28" s="16">
        <v>650</v>
      </c>
      <c r="AD28" s="16">
        <v>589</v>
      </c>
      <c r="AE28" s="16"/>
      <c r="AF28" s="17"/>
      <c r="AG28" s="16">
        <v>1239</v>
      </c>
      <c r="AH28" s="18">
        <v>0.46178600160901045</v>
      </c>
      <c r="AI28" s="18">
        <v>2.3330651649235722E-2</v>
      </c>
      <c r="AK28" s="17"/>
      <c r="AL28" s="17"/>
      <c r="AM28" s="17"/>
      <c r="AN28" s="7">
        <v>1439</v>
      </c>
      <c r="AO28" s="8">
        <v>0.114</v>
      </c>
      <c r="AP28" s="2">
        <v>1305</v>
      </c>
      <c r="AQ28" s="3">
        <v>0.19</v>
      </c>
      <c r="AT28" s="120">
        <v>761</v>
      </c>
      <c r="AU28" s="25">
        <v>734000</v>
      </c>
      <c r="AV28" s="26">
        <v>1778</v>
      </c>
      <c r="AW28" s="27">
        <v>5973453</v>
      </c>
      <c r="AX28" s="2">
        <v>16</v>
      </c>
      <c r="AY28" s="11">
        <v>54151</v>
      </c>
      <c r="AZ28" s="2">
        <v>10</v>
      </c>
      <c r="BA28" s="11">
        <v>32000</v>
      </c>
      <c r="BB28" s="11"/>
      <c r="BC28" s="11"/>
      <c r="BD28" s="16">
        <v>68</v>
      </c>
      <c r="BE28" s="11">
        <v>92870.66</v>
      </c>
      <c r="BF28" s="18">
        <v>0.92</v>
      </c>
      <c r="BG28" s="18">
        <v>0.59</v>
      </c>
      <c r="BH28" s="11">
        <v>4235</v>
      </c>
      <c r="BI28" s="2">
        <v>239</v>
      </c>
      <c r="BJ28" s="18">
        <v>0.57314148681055155</v>
      </c>
      <c r="BK28" s="16">
        <v>920628</v>
      </c>
      <c r="BL28" s="11">
        <v>3852</v>
      </c>
      <c r="BM28" s="2">
        <v>127</v>
      </c>
      <c r="BN28" s="18">
        <v>0.30455635491606714</v>
      </c>
      <c r="BO28" s="2">
        <v>129667</v>
      </c>
      <c r="BP28" s="11">
        <v>1021</v>
      </c>
      <c r="BQ28" s="2">
        <v>0</v>
      </c>
      <c r="BR28" s="18">
        <v>0</v>
      </c>
      <c r="BS28" s="2">
        <v>0</v>
      </c>
      <c r="BT28" s="11">
        <v>0</v>
      </c>
      <c r="BU28" s="11">
        <v>13997.023923444976</v>
      </c>
      <c r="BV28" s="11">
        <v>11997.25352112676</v>
      </c>
      <c r="BW28" s="11">
        <v>12506.74358974359</v>
      </c>
      <c r="BX28" s="11">
        <v>15093.792452830188</v>
      </c>
      <c r="BY28" s="11">
        <v>17004.46875</v>
      </c>
      <c r="BZ28" s="16">
        <v>17264</v>
      </c>
      <c r="CB28" s="16">
        <v>13126.006134969326</v>
      </c>
      <c r="CC28" s="18">
        <v>-5.0374992243690242E-3</v>
      </c>
      <c r="CD28" s="18">
        <v>2.8171027237048785E-2</v>
      </c>
      <c r="CE28" s="2">
        <v>163</v>
      </c>
    </row>
    <row r="29" spans="1:83" s="94" customFormat="1" x14ac:dyDescent="0.25">
      <c r="A29" s="94">
        <v>22</v>
      </c>
      <c r="B29" s="94" t="s">
        <v>25</v>
      </c>
      <c r="C29" s="95">
        <v>1161</v>
      </c>
      <c r="D29" s="152"/>
      <c r="E29" s="95">
        <v>20</v>
      </c>
      <c r="F29" s="157">
        <v>1181</v>
      </c>
      <c r="G29" s="97">
        <v>0.10766580534022395</v>
      </c>
      <c r="H29" s="164">
        <v>0.15934539190353145</v>
      </c>
      <c r="I29" s="171">
        <v>0.90129870129870127</v>
      </c>
      <c r="J29" s="164">
        <v>0.54419410745233965</v>
      </c>
      <c r="K29" s="164">
        <v>0.22695652173913045</v>
      </c>
      <c r="L29" s="134">
        <v>0.36520241171403961</v>
      </c>
      <c r="M29" s="180">
        <v>0.59776055124892336</v>
      </c>
      <c r="N29" s="97">
        <v>0.20025839793281655</v>
      </c>
      <c r="O29" s="97"/>
      <c r="P29" s="128" t="s">
        <v>188</v>
      </c>
      <c r="Q29" s="128"/>
      <c r="R29" s="98" t="s">
        <v>189</v>
      </c>
      <c r="S29" s="98" t="s">
        <v>198</v>
      </c>
      <c r="T29" s="97"/>
      <c r="U29" s="97"/>
      <c r="V29" s="97"/>
      <c r="W29" s="97"/>
      <c r="X29" s="99">
        <v>0.42352941176470588</v>
      </c>
      <c r="Y29" s="99">
        <v>0.57647058823529407</v>
      </c>
      <c r="Z29" s="99">
        <v>0.66666666666666663</v>
      </c>
      <c r="AA29" s="99">
        <v>0.2857142857142857</v>
      </c>
      <c r="AB29" s="97"/>
      <c r="AC29" s="95">
        <v>327</v>
      </c>
      <c r="AD29" s="95">
        <v>181</v>
      </c>
      <c r="AE29" s="95"/>
      <c r="AF29" s="96"/>
      <c r="AG29" s="95">
        <v>508</v>
      </c>
      <c r="AH29" s="97">
        <v>0.65157480314960625</v>
      </c>
      <c r="AI29" s="97"/>
      <c r="AJ29" s="97"/>
      <c r="AK29" s="96"/>
      <c r="AL29" s="96"/>
      <c r="AM29" s="96"/>
      <c r="AN29" s="100">
        <v>539</v>
      </c>
      <c r="AO29" s="101">
        <v>0.17799999999999999</v>
      </c>
      <c r="AP29" s="94">
        <v>488</v>
      </c>
      <c r="AQ29" s="102">
        <v>0.22900000000000001</v>
      </c>
      <c r="AR29" s="102"/>
      <c r="AS29" s="102"/>
      <c r="AT29" s="124">
        <v>424</v>
      </c>
      <c r="AU29" s="103">
        <v>355000</v>
      </c>
      <c r="AV29" s="104">
        <v>694</v>
      </c>
      <c r="AW29" s="105">
        <v>2245542</v>
      </c>
      <c r="AX29" s="94">
        <v>16</v>
      </c>
      <c r="AY29" s="106">
        <v>50725</v>
      </c>
      <c r="AZ29" s="94">
        <v>62</v>
      </c>
      <c r="BA29" s="106">
        <v>173707</v>
      </c>
      <c r="BB29" s="106"/>
      <c r="BC29" s="106"/>
      <c r="BD29" s="95">
        <v>16</v>
      </c>
      <c r="BE29" s="106">
        <v>18038.099999999999</v>
      </c>
      <c r="BF29" s="97">
        <v>0.95</v>
      </c>
      <c r="BG29" s="97">
        <v>0.73</v>
      </c>
      <c r="BH29" s="106">
        <v>4648</v>
      </c>
      <c r="BI29" s="94">
        <v>70</v>
      </c>
      <c r="BJ29" s="97">
        <v>0.67307692307692313</v>
      </c>
      <c r="BK29" s="95">
        <v>289730</v>
      </c>
      <c r="BL29" s="106">
        <v>4139</v>
      </c>
      <c r="BM29" s="94">
        <v>56</v>
      </c>
      <c r="BN29" s="97">
        <v>0.53846153846153844</v>
      </c>
      <c r="BO29" s="94">
        <v>59472</v>
      </c>
      <c r="BP29" s="106">
        <v>1062</v>
      </c>
      <c r="BQ29" s="94">
        <v>5</v>
      </c>
      <c r="BR29" s="97">
        <v>4.807692307692308E-2</v>
      </c>
      <c r="BS29" s="94">
        <v>4000</v>
      </c>
      <c r="BT29" s="106">
        <v>800</v>
      </c>
      <c r="BU29" s="106">
        <v>13739.340425531915</v>
      </c>
      <c r="BV29" s="106">
        <v>12473.16</v>
      </c>
      <c r="BW29" s="106">
        <v>12888.3125</v>
      </c>
      <c r="BX29" s="106">
        <v>15625.083333333334</v>
      </c>
      <c r="BY29" s="106">
        <v>17116.5</v>
      </c>
      <c r="BZ29" s="95">
        <v>17182</v>
      </c>
      <c r="CA29" s="95"/>
      <c r="CB29" s="95">
        <v>20132.574468085106</v>
      </c>
      <c r="CC29" s="97">
        <v>6.7620702112230369E-2</v>
      </c>
      <c r="CD29" s="97">
        <v>0.10979542071900039</v>
      </c>
      <c r="CE29" s="94">
        <v>78</v>
      </c>
    </row>
    <row r="30" spans="1:83" x14ac:dyDescent="0.25">
      <c r="A30" s="2">
        <v>23</v>
      </c>
      <c r="B30" s="2" t="s">
        <v>21</v>
      </c>
      <c r="C30" s="16">
        <v>832</v>
      </c>
      <c r="D30" s="151"/>
      <c r="E30" s="16">
        <v>199</v>
      </c>
      <c r="F30" s="156">
        <v>1031</v>
      </c>
      <c r="G30" s="18">
        <v>0.17427884615384615</v>
      </c>
      <c r="H30" s="163">
        <v>0.16947115384615385</v>
      </c>
      <c r="I30" s="170">
        <v>0.86401925391095069</v>
      </c>
      <c r="J30" s="163">
        <v>0.63461538461538458</v>
      </c>
      <c r="K30" s="163">
        <v>9.6852300242130748E-2</v>
      </c>
      <c r="L30" s="135">
        <v>0.515625</v>
      </c>
      <c r="M30" s="179">
        <v>0.86057692307692313</v>
      </c>
      <c r="N30" s="18">
        <v>0.1171303074670571</v>
      </c>
      <c r="O30" s="18"/>
      <c r="P30" s="127" t="s">
        <v>190</v>
      </c>
      <c r="Q30" s="127"/>
      <c r="R30" s="23" t="s">
        <v>191</v>
      </c>
      <c r="S30" s="23" t="s">
        <v>212</v>
      </c>
      <c r="X30" s="24">
        <v>0.25663716814159293</v>
      </c>
      <c r="Y30" s="24">
        <v>0.4336283185840708</v>
      </c>
      <c r="Z30" s="24">
        <v>0.44117647058823528</v>
      </c>
      <c r="AA30" s="24">
        <v>0.33333333333333331</v>
      </c>
      <c r="AC30" s="16">
        <v>134</v>
      </c>
      <c r="AD30" s="16">
        <v>56</v>
      </c>
      <c r="AE30" s="16"/>
      <c r="AF30" s="17"/>
      <c r="AG30" s="16">
        <v>190</v>
      </c>
      <c r="AH30" s="18">
        <v>0.53926701570680624</v>
      </c>
      <c r="AI30" s="18">
        <v>3.6649214659685861E-2</v>
      </c>
      <c r="AK30" s="17"/>
      <c r="AL30" s="17"/>
      <c r="AM30" s="17"/>
      <c r="AN30" s="7">
        <v>286</v>
      </c>
      <c r="AO30" s="8">
        <v>0.13900000000000001</v>
      </c>
      <c r="AP30" s="2">
        <v>197</v>
      </c>
      <c r="AQ30" s="3">
        <v>0.17199999999999999</v>
      </c>
      <c r="AT30" s="120">
        <v>429</v>
      </c>
      <c r="AU30" s="25">
        <v>263000</v>
      </c>
      <c r="AV30" s="26">
        <v>716</v>
      </c>
      <c r="AW30" s="27">
        <v>2226751</v>
      </c>
      <c r="AX30" s="2">
        <v>6</v>
      </c>
      <c r="AY30" s="11">
        <v>18402</v>
      </c>
      <c r="AZ30" s="2">
        <v>1</v>
      </c>
      <c r="BA30" s="11">
        <v>2000</v>
      </c>
      <c r="BB30" s="11"/>
      <c r="BC30" s="11"/>
      <c r="BD30" s="16">
        <v>36</v>
      </c>
      <c r="BE30" s="11">
        <v>35176.65</v>
      </c>
      <c r="BF30" s="18">
        <v>0.95</v>
      </c>
      <c r="BG30" s="18">
        <v>0.82</v>
      </c>
      <c r="BH30" s="11">
        <v>4142</v>
      </c>
      <c r="BI30" s="2">
        <v>43</v>
      </c>
      <c r="BJ30" s="18">
        <v>0.7678571428571429</v>
      </c>
      <c r="BK30" s="16">
        <v>166668</v>
      </c>
      <c r="BL30" s="11">
        <v>3876</v>
      </c>
      <c r="BM30" s="2">
        <v>18</v>
      </c>
      <c r="BN30" s="18">
        <v>0.32142857142857145</v>
      </c>
      <c r="BO30" s="2">
        <v>23868</v>
      </c>
      <c r="BP30" s="11">
        <v>1326</v>
      </c>
      <c r="BQ30" s="2">
        <v>0</v>
      </c>
      <c r="BR30" s="18">
        <v>0</v>
      </c>
      <c r="BS30" s="2">
        <v>0</v>
      </c>
      <c r="BT30" s="11">
        <v>0</v>
      </c>
      <c r="BU30" s="11">
        <v>12375.666666666666</v>
      </c>
      <c r="BV30" s="11">
        <v>11915.96</v>
      </c>
      <c r="BW30" s="11">
        <v>11826.25</v>
      </c>
      <c r="BX30" s="11">
        <v>12991</v>
      </c>
      <c r="BY30" s="11">
        <v>16040</v>
      </c>
      <c r="BZ30" s="16">
        <v>16040</v>
      </c>
      <c r="CB30" s="16">
        <v>11956.885714285714</v>
      </c>
      <c r="CC30" s="18">
        <v>5.7487857309168833E-2</v>
      </c>
      <c r="CD30" s="18">
        <v>3.1968147813971726E-2</v>
      </c>
      <c r="CE30" s="2">
        <v>35</v>
      </c>
    </row>
    <row r="31" spans="1:83" s="94" customFormat="1" x14ac:dyDescent="0.25">
      <c r="A31" s="94">
        <v>24</v>
      </c>
      <c r="B31" s="94" t="s">
        <v>14</v>
      </c>
      <c r="C31" s="95">
        <v>279</v>
      </c>
      <c r="D31" s="152"/>
      <c r="E31" s="95">
        <v>102</v>
      </c>
      <c r="F31" s="157">
        <v>381</v>
      </c>
      <c r="G31" s="97">
        <v>0.31541218637992829</v>
      </c>
      <c r="H31" s="164">
        <v>0.12186379928315412</v>
      </c>
      <c r="I31" s="171">
        <v>0.73646209386281591</v>
      </c>
      <c r="J31" s="164">
        <v>0.22222222222222221</v>
      </c>
      <c r="K31" s="164">
        <v>0.38800000000000001</v>
      </c>
      <c r="L31" s="134">
        <v>0.31182795698924731</v>
      </c>
      <c r="M31" s="180">
        <v>0.49820788530465948</v>
      </c>
      <c r="N31" s="97">
        <v>0.47530864197530864</v>
      </c>
      <c r="O31" s="97"/>
      <c r="P31" s="128" t="s">
        <v>188</v>
      </c>
      <c r="Q31" s="128"/>
      <c r="R31" s="98" t="s">
        <v>168</v>
      </c>
      <c r="S31" s="98" t="s">
        <v>168</v>
      </c>
      <c r="T31" s="97"/>
      <c r="U31" s="97"/>
      <c r="V31" s="97"/>
      <c r="W31" s="97"/>
      <c r="X31" s="99">
        <v>0.37234042553191488</v>
      </c>
      <c r="Y31" s="99">
        <v>0.6063829787234043</v>
      </c>
      <c r="Z31" s="99">
        <v>0.65454545454545454</v>
      </c>
      <c r="AA31" s="99">
        <v>0.60869565217391308</v>
      </c>
      <c r="AB31" s="97"/>
      <c r="AC31" s="95">
        <v>36</v>
      </c>
      <c r="AD31" s="95">
        <v>62</v>
      </c>
      <c r="AE31" s="95"/>
      <c r="AF31" s="96"/>
      <c r="AG31" s="95">
        <v>98</v>
      </c>
      <c r="AH31" s="97">
        <v>0.2857142857142857</v>
      </c>
      <c r="AI31" s="97"/>
      <c r="AJ31" s="97"/>
      <c r="AK31" s="96"/>
      <c r="AL31" s="96"/>
      <c r="AM31" s="96"/>
      <c r="AN31" s="100">
        <v>110</v>
      </c>
      <c r="AO31" s="101">
        <v>0.16300000000000001</v>
      </c>
      <c r="AP31" s="94">
        <v>105</v>
      </c>
      <c r="AQ31" s="102">
        <v>0.26600000000000001</v>
      </c>
      <c r="AR31" s="102"/>
      <c r="AS31" s="102"/>
      <c r="AT31" s="124">
        <v>87</v>
      </c>
      <c r="AU31" s="103">
        <v>75000</v>
      </c>
      <c r="AV31" s="104">
        <v>139</v>
      </c>
      <c r="AW31" s="105">
        <v>511590</v>
      </c>
      <c r="AX31" s="94">
        <v>0</v>
      </c>
      <c r="AY31" s="106"/>
      <c r="AZ31" s="94">
        <v>0</v>
      </c>
      <c r="BA31" s="106"/>
      <c r="BB31" s="106"/>
      <c r="BC31" s="106"/>
      <c r="BD31" s="95">
        <v>10</v>
      </c>
      <c r="BE31" s="106">
        <v>9795</v>
      </c>
      <c r="BF31" s="97">
        <v>0.83</v>
      </c>
      <c r="BG31" s="97">
        <v>0.48</v>
      </c>
      <c r="BH31" s="106">
        <v>4551</v>
      </c>
      <c r="BI31" s="94">
        <v>38</v>
      </c>
      <c r="BJ31" s="97">
        <v>0.43678160919540232</v>
      </c>
      <c r="BK31" s="95">
        <v>168150</v>
      </c>
      <c r="BL31" s="106">
        <v>4425</v>
      </c>
      <c r="BM31" s="94">
        <v>27</v>
      </c>
      <c r="BN31" s="97">
        <v>0.31034482758620691</v>
      </c>
      <c r="BO31" s="94">
        <v>18009</v>
      </c>
      <c r="BP31" s="106">
        <v>667</v>
      </c>
      <c r="BQ31" s="94">
        <v>2</v>
      </c>
      <c r="BR31" s="97">
        <v>2.2988505747126436E-2</v>
      </c>
      <c r="BS31" s="94">
        <v>5000</v>
      </c>
      <c r="BT31" s="106">
        <v>2500</v>
      </c>
      <c r="BU31" s="106">
        <v>13922.868421052632</v>
      </c>
      <c r="BV31" s="106">
        <v>12280.047619047618</v>
      </c>
      <c r="BW31" s="106">
        <v>11075</v>
      </c>
      <c r="BX31" s="106">
        <v>15655.8</v>
      </c>
      <c r="BY31" s="106">
        <v>17057.555555555555</v>
      </c>
      <c r="BZ31" s="95">
        <v>17241</v>
      </c>
      <c r="CA31" s="95"/>
      <c r="CB31" s="95">
        <v>12796.785714285714</v>
      </c>
      <c r="CC31" s="97">
        <v>-8.9595887329346757E-3</v>
      </c>
      <c r="CD31" s="97">
        <v>4.1510462657159852E-2</v>
      </c>
      <c r="CE31" s="94">
        <v>28</v>
      </c>
    </row>
    <row r="32" spans="1:83" x14ac:dyDescent="0.25">
      <c r="A32" s="2">
        <v>25</v>
      </c>
      <c r="B32" s="2" t="s">
        <v>32</v>
      </c>
      <c r="C32" s="16">
        <v>3809</v>
      </c>
      <c r="D32" s="151"/>
      <c r="E32" s="16">
        <v>259</v>
      </c>
      <c r="F32" s="156">
        <v>4068</v>
      </c>
      <c r="G32" s="18">
        <v>0.18850091887634549</v>
      </c>
      <c r="H32" s="163">
        <v>0.11656602782882647</v>
      </c>
      <c r="I32" s="170">
        <v>0.96744552375951698</v>
      </c>
      <c r="J32" s="163">
        <v>0.39667458432304037</v>
      </c>
      <c r="K32" s="163">
        <v>0.11570029123643102</v>
      </c>
      <c r="L32" s="135">
        <v>0.463113678130743</v>
      </c>
      <c r="M32" s="179">
        <v>0.53872407456025206</v>
      </c>
      <c r="N32" s="18">
        <v>0.31425598335067639</v>
      </c>
      <c r="O32" s="18"/>
      <c r="P32" s="127" t="s">
        <v>190</v>
      </c>
      <c r="Q32" s="127"/>
      <c r="R32" s="23" t="s">
        <v>192</v>
      </c>
      <c r="S32" s="23" t="s">
        <v>182</v>
      </c>
      <c r="X32" s="24">
        <v>0.43937575030012005</v>
      </c>
      <c r="Y32" s="24">
        <v>0.58943577430972394</v>
      </c>
      <c r="Z32" s="24">
        <v>0.60356652949245537</v>
      </c>
      <c r="AA32" s="24">
        <v>0.4854368932038835</v>
      </c>
      <c r="AC32" s="16">
        <v>649</v>
      </c>
      <c r="AD32" s="16">
        <v>634</v>
      </c>
      <c r="AE32" s="16"/>
      <c r="AF32" s="17"/>
      <c r="AG32" s="16">
        <v>1283</v>
      </c>
      <c r="AH32" s="18">
        <v>0.33152594887683967</v>
      </c>
      <c r="AI32" s="18">
        <v>1.6266460108443067E-2</v>
      </c>
      <c r="AK32" s="17"/>
      <c r="AL32" s="17"/>
      <c r="AM32" s="17"/>
      <c r="AN32" s="7">
        <v>1420</v>
      </c>
      <c r="AO32" s="8">
        <v>0.11600000000000001</v>
      </c>
      <c r="AP32" s="2">
        <v>1257</v>
      </c>
      <c r="AQ32" s="3">
        <v>0.159</v>
      </c>
      <c r="AT32" s="120">
        <v>1764</v>
      </c>
      <c r="AU32" s="25">
        <v>1689000</v>
      </c>
      <c r="AV32" s="26">
        <v>2052</v>
      </c>
      <c r="AW32" s="27">
        <v>6869983.2000000002</v>
      </c>
      <c r="AX32" s="2">
        <v>46</v>
      </c>
      <c r="AY32" s="11">
        <v>214512</v>
      </c>
      <c r="AZ32" s="2">
        <v>0</v>
      </c>
      <c r="BA32" s="11"/>
      <c r="BB32" s="11"/>
      <c r="BC32" s="11"/>
      <c r="BD32" s="16">
        <v>146</v>
      </c>
      <c r="BE32" s="11">
        <v>172434</v>
      </c>
      <c r="BF32" s="18">
        <v>0.84</v>
      </c>
      <c r="BG32" s="18">
        <v>0.62</v>
      </c>
      <c r="BH32" s="11">
        <v>4244</v>
      </c>
      <c r="BI32" s="2">
        <v>401</v>
      </c>
      <c r="BJ32" s="18">
        <v>0.54483695652173914</v>
      </c>
      <c r="BK32" s="16">
        <v>1535830</v>
      </c>
      <c r="BL32" s="11">
        <v>3830</v>
      </c>
      <c r="BM32" s="2">
        <v>389</v>
      </c>
      <c r="BN32" s="18">
        <v>0.52853260869565222</v>
      </c>
      <c r="BO32" s="2">
        <v>399503</v>
      </c>
      <c r="BP32" s="11">
        <v>1027</v>
      </c>
      <c r="BQ32" s="2">
        <v>0</v>
      </c>
      <c r="BR32" s="18">
        <v>0</v>
      </c>
      <c r="BS32" s="2">
        <v>0</v>
      </c>
      <c r="BT32" s="11">
        <v>0</v>
      </c>
      <c r="BU32" s="11">
        <v>14061.497354497353</v>
      </c>
      <c r="BV32" s="11">
        <v>11954.617486338799</v>
      </c>
      <c r="BW32" s="11">
        <v>12869.608247422681</v>
      </c>
      <c r="BX32" s="11">
        <v>14737.470198675497</v>
      </c>
      <c r="BY32" s="11">
        <v>16949.953703703704</v>
      </c>
      <c r="BZ32" s="16">
        <v>17173.892857142859</v>
      </c>
      <c r="CB32" s="16">
        <v>13135.510440835267</v>
      </c>
      <c r="CC32" s="18">
        <v>-1.4159809058422512E-2</v>
      </c>
      <c r="CD32" s="18">
        <v>6.4006137879517144E-2</v>
      </c>
      <c r="CE32" s="2">
        <v>431</v>
      </c>
    </row>
    <row r="33" spans="1:83" s="94" customFormat="1" x14ac:dyDescent="0.25">
      <c r="A33" s="94">
        <v>26</v>
      </c>
      <c r="B33" s="94" t="s">
        <v>29</v>
      </c>
      <c r="C33" s="95">
        <v>2995</v>
      </c>
      <c r="D33" s="152"/>
      <c r="E33" s="95">
        <v>532</v>
      </c>
      <c r="F33" s="157">
        <v>3527</v>
      </c>
      <c r="G33" s="97">
        <v>0.19432387312186977</v>
      </c>
      <c r="H33" s="164">
        <v>7.3789649415692826E-2</v>
      </c>
      <c r="I33" s="171">
        <v>0.93058350100603626</v>
      </c>
      <c r="J33" s="164">
        <v>0.56917394224311624</v>
      </c>
      <c r="K33" s="164">
        <v>0.17035775127768313</v>
      </c>
      <c r="L33" s="134">
        <v>0.36093489148580971</v>
      </c>
      <c r="M33" s="180">
        <v>0.52487479131886472</v>
      </c>
      <c r="N33" s="97">
        <v>0.21163166397415187</v>
      </c>
      <c r="O33" s="97"/>
      <c r="P33" s="128" t="s">
        <v>173</v>
      </c>
      <c r="Q33" s="128"/>
      <c r="R33" s="98" t="s">
        <v>178</v>
      </c>
      <c r="S33" s="98" t="s">
        <v>185</v>
      </c>
      <c r="T33" s="97"/>
      <c r="U33" s="97"/>
      <c r="V33" s="97"/>
      <c r="W33" s="97"/>
      <c r="X33" s="99">
        <v>0.31716417910447764</v>
      </c>
      <c r="Y33" s="99">
        <v>0.45149253731343286</v>
      </c>
      <c r="Z33" s="99">
        <v>0.48798076923076922</v>
      </c>
      <c r="AA33" s="99">
        <v>0.31578947368421051</v>
      </c>
      <c r="AB33" s="97"/>
      <c r="AC33" s="95">
        <v>448</v>
      </c>
      <c r="AD33" s="95">
        <v>357</v>
      </c>
      <c r="AE33" s="95"/>
      <c r="AF33" s="96"/>
      <c r="AG33" s="95">
        <v>805</v>
      </c>
      <c r="AH33" s="97">
        <v>0.43424317617866004</v>
      </c>
      <c r="AI33" s="97">
        <v>1.7369727047146403E-2</v>
      </c>
      <c r="AJ33" s="97"/>
      <c r="AK33" s="96"/>
      <c r="AL33" s="96"/>
      <c r="AM33" s="96"/>
      <c r="AN33" s="100">
        <v>2068</v>
      </c>
      <c r="AO33" s="101">
        <v>0.13600000000000001</v>
      </c>
      <c r="AP33" s="94">
        <v>1725</v>
      </c>
      <c r="AQ33" s="102">
        <v>0.19400000000000001</v>
      </c>
      <c r="AR33" s="102"/>
      <c r="AS33" s="102"/>
      <c r="AT33" s="124">
        <v>1081</v>
      </c>
      <c r="AU33" s="103">
        <v>896000</v>
      </c>
      <c r="AV33" s="104">
        <v>1572</v>
      </c>
      <c r="AW33" s="105">
        <v>5246101.4800000004</v>
      </c>
      <c r="AX33" s="94">
        <v>20</v>
      </c>
      <c r="AY33" s="106">
        <v>66213</v>
      </c>
      <c r="AZ33" s="94">
        <v>1</v>
      </c>
      <c r="BA33" s="106">
        <v>4000</v>
      </c>
      <c r="BB33" s="106"/>
      <c r="BC33" s="106"/>
      <c r="BD33" s="95">
        <v>123</v>
      </c>
      <c r="BE33" s="106">
        <v>132239.44</v>
      </c>
      <c r="BF33" s="97">
        <v>0.89</v>
      </c>
      <c r="BG33" s="97">
        <v>0.66</v>
      </c>
      <c r="BH33" s="106">
        <v>4175</v>
      </c>
      <c r="BI33" s="94">
        <v>233</v>
      </c>
      <c r="BJ33" s="97">
        <v>0.57530864197530862</v>
      </c>
      <c r="BK33" s="95">
        <v>914758</v>
      </c>
      <c r="BL33" s="106">
        <v>3926</v>
      </c>
      <c r="BM33" s="94">
        <v>197</v>
      </c>
      <c r="BN33" s="97">
        <v>0.48641975308641977</v>
      </c>
      <c r="BO33" s="94">
        <v>186165</v>
      </c>
      <c r="BP33" s="106">
        <v>945</v>
      </c>
      <c r="BQ33" s="94">
        <v>27</v>
      </c>
      <c r="BR33" s="97">
        <v>6.6666666666666666E-2</v>
      </c>
      <c r="BS33" s="94">
        <v>17901</v>
      </c>
      <c r="BT33" s="106">
        <v>663</v>
      </c>
      <c r="BU33" s="106">
        <v>14113.691358024691</v>
      </c>
      <c r="BV33" s="106">
        <v>12664.193548387097</v>
      </c>
      <c r="BW33" s="106">
        <v>13236.942307692309</v>
      </c>
      <c r="BX33" s="106">
        <v>15260.960784313726</v>
      </c>
      <c r="BY33" s="106">
        <v>17280.448979591838</v>
      </c>
      <c r="BZ33" s="95">
        <v>17442</v>
      </c>
      <c r="CA33" s="95"/>
      <c r="CB33" s="95">
        <v>13292.945736434109</v>
      </c>
      <c r="CC33" s="97">
        <v>1.6925708510410642E-2</v>
      </c>
      <c r="CD33" s="97">
        <v>6.4181806260162677E-2</v>
      </c>
      <c r="CE33" s="94">
        <v>258</v>
      </c>
    </row>
    <row r="34" spans="1:83" x14ac:dyDescent="0.25">
      <c r="A34" s="2">
        <v>27</v>
      </c>
      <c r="B34" s="2" t="s">
        <v>34</v>
      </c>
      <c r="C34" s="16">
        <v>5759</v>
      </c>
      <c r="D34" s="151"/>
      <c r="E34" s="16">
        <v>516</v>
      </c>
      <c r="F34" s="156">
        <v>6275</v>
      </c>
      <c r="G34" s="18">
        <v>0.18579614516409099</v>
      </c>
      <c r="H34" s="163">
        <v>0.11269317589859351</v>
      </c>
      <c r="I34" s="170">
        <v>0.92576495132127956</v>
      </c>
      <c r="J34" s="163">
        <v>0.45147826086956522</v>
      </c>
      <c r="K34" s="163">
        <v>0.21103838669732886</v>
      </c>
      <c r="L34" s="135">
        <v>0.37957978815766624</v>
      </c>
      <c r="M34" s="179">
        <v>0.51762458760201424</v>
      </c>
      <c r="N34" s="18">
        <v>0.14285714285714285</v>
      </c>
      <c r="O34" s="18"/>
      <c r="P34" s="127" t="s">
        <v>182</v>
      </c>
      <c r="Q34" s="127"/>
      <c r="R34" s="23" t="s">
        <v>192</v>
      </c>
      <c r="S34" s="23" t="s">
        <v>186</v>
      </c>
      <c r="X34" s="24">
        <v>0.22086956521739132</v>
      </c>
      <c r="Y34" s="24">
        <v>0.52608695652173909</v>
      </c>
      <c r="Z34" s="24">
        <v>0.53691275167785235</v>
      </c>
      <c r="AA34" s="24">
        <v>0.49593495934959347</v>
      </c>
      <c r="AC34" s="16">
        <v>255</v>
      </c>
      <c r="AD34" s="16">
        <v>882</v>
      </c>
      <c r="AE34" s="16"/>
      <c r="AF34" s="17"/>
      <c r="AG34" s="16">
        <v>1137</v>
      </c>
      <c r="AH34" s="18">
        <v>0.34293193717277487</v>
      </c>
      <c r="AI34" s="18">
        <v>6.1082024432809771E-3</v>
      </c>
      <c r="AK34" s="17"/>
      <c r="AL34" s="17"/>
      <c r="AM34" s="17"/>
      <c r="AN34" s="7">
        <v>1722</v>
      </c>
      <c r="AO34" s="8">
        <v>9.8000000000000004E-2</v>
      </c>
      <c r="AP34" s="2">
        <v>1665</v>
      </c>
      <c r="AQ34" s="3">
        <v>0.154</v>
      </c>
      <c r="AT34" s="120">
        <v>2186</v>
      </c>
      <c r="AU34" s="25">
        <v>1792000</v>
      </c>
      <c r="AV34" s="26">
        <v>2981</v>
      </c>
      <c r="AW34" s="27">
        <v>9233800</v>
      </c>
      <c r="AX34" s="2">
        <v>50</v>
      </c>
      <c r="AY34" s="11">
        <v>208885</v>
      </c>
      <c r="AZ34" s="2">
        <v>1</v>
      </c>
      <c r="BA34" s="11">
        <v>4000</v>
      </c>
      <c r="BB34" s="11"/>
      <c r="BC34" s="11"/>
      <c r="BD34" s="16">
        <v>89</v>
      </c>
      <c r="BE34" s="11">
        <v>199997.54</v>
      </c>
      <c r="BF34" s="18">
        <v>0.8</v>
      </c>
      <c r="BG34" s="18">
        <v>0.55000000000000004</v>
      </c>
      <c r="BH34" s="11">
        <v>4088</v>
      </c>
      <c r="BI34" s="2">
        <v>448</v>
      </c>
      <c r="BJ34" s="18">
        <v>0.47659574468085109</v>
      </c>
      <c r="BK34" s="16">
        <v>1757056</v>
      </c>
      <c r="BL34" s="11">
        <v>3922</v>
      </c>
      <c r="BM34" s="2">
        <v>387</v>
      </c>
      <c r="BN34" s="18">
        <v>0.41170212765957448</v>
      </c>
      <c r="BO34" s="2">
        <v>304182</v>
      </c>
      <c r="BP34" s="11">
        <v>786</v>
      </c>
      <c r="BQ34" s="2">
        <v>44</v>
      </c>
      <c r="BR34" s="18">
        <v>4.6808510638297871E-2</v>
      </c>
      <c r="BS34" s="2">
        <v>44044</v>
      </c>
      <c r="BT34" s="11">
        <v>1001</v>
      </c>
      <c r="BU34" s="11">
        <v>14530.534562211982</v>
      </c>
      <c r="BV34" s="11">
        <v>12322.833333333334</v>
      </c>
      <c r="BW34" s="11">
        <v>13575.42718446602</v>
      </c>
      <c r="BX34" s="11">
        <v>15484.732824427481</v>
      </c>
      <c r="BY34" s="11">
        <v>17308.75221238938</v>
      </c>
      <c r="BZ34" s="16">
        <v>17488.125</v>
      </c>
      <c r="CB34" s="16">
        <v>13468.879746835442</v>
      </c>
      <c r="CC34" s="18">
        <v>2.0195955453363279E-2</v>
      </c>
      <c r="CD34" s="18">
        <v>5.9511493647497193E-2</v>
      </c>
      <c r="CE34" s="2">
        <v>474</v>
      </c>
    </row>
    <row r="35" spans="1:83" s="94" customFormat="1" x14ac:dyDescent="0.25">
      <c r="A35" s="94">
        <v>28</v>
      </c>
      <c r="B35" s="94" t="s">
        <v>22</v>
      </c>
      <c r="C35" s="95">
        <v>4598</v>
      </c>
      <c r="D35" s="152"/>
      <c r="E35" s="95">
        <v>153</v>
      </c>
      <c r="F35" s="157">
        <v>4751</v>
      </c>
      <c r="G35" s="97">
        <v>0.19791213571117877</v>
      </c>
      <c r="H35" s="164">
        <v>0.15789473684210525</v>
      </c>
      <c r="I35" s="171">
        <v>0.97665794066317624</v>
      </c>
      <c r="J35" s="164">
        <v>0.37854339293501965</v>
      </c>
      <c r="K35" s="164">
        <v>0.14996696762827572</v>
      </c>
      <c r="L35" s="134">
        <v>0.33797303175293608</v>
      </c>
      <c r="M35" s="180">
        <v>0.60265332753371026</v>
      </c>
      <c r="N35" s="97">
        <v>0.1980430528375734</v>
      </c>
      <c r="O35" s="97"/>
      <c r="P35" s="128" t="s">
        <v>175</v>
      </c>
      <c r="Q35" s="128"/>
      <c r="R35" s="98" t="s">
        <v>193</v>
      </c>
      <c r="S35" s="98" t="s">
        <v>213</v>
      </c>
      <c r="T35" s="97"/>
      <c r="U35" s="97"/>
      <c r="V35" s="97"/>
      <c r="W35" s="97"/>
      <c r="X35" s="99">
        <v>0.30226700251889171</v>
      </c>
      <c r="Y35" s="99">
        <v>0.56045340050377834</v>
      </c>
      <c r="Z35" s="99">
        <v>0.60185185185185186</v>
      </c>
      <c r="AA35" s="99">
        <v>0.38528138528138528</v>
      </c>
      <c r="AB35" s="97"/>
      <c r="AC35" s="95">
        <v>261</v>
      </c>
      <c r="AD35" s="95">
        <v>672</v>
      </c>
      <c r="AE35" s="95"/>
      <c r="AF35" s="96"/>
      <c r="AG35" s="95">
        <v>933</v>
      </c>
      <c r="AH35" s="97">
        <v>0.2966804979253112</v>
      </c>
      <c r="AI35" s="97">
        <v>3.0082987551867221E-2</v>
      </c>
      <c r="AJ35" s="97"/>
      <c r="AK35" s="96"/>
      <c r="AL35" s="96"/>
      <c r="AM35" s="96"/>
      <c r="AN35" s="100">
        <v>1566</v>
      </c>
      <c r="AO35" s="101">
        <v>0.1</v>
      </c>
      <c r="AP35" s="94">
        <v>1159</v>
      </c>
      <c r="AQ35" s="102">
        <v>0.13500000000000001</v>
      </c>
      <c r="AR35" s="102"/>
      <c r="AS35" s="102"/>
      <c r="AT35" s="124">
        <v>1554</v>
      </c>
      <c r="AU35" s="103">
        <v>1284000</v>
      </c>
      <c r="AV35" s="104">
        <v>2771</v>
      </c>
      <c r="AW35" s="105">
        <v>8613625.5500000007</v>
      </c>
      <c r="AX35" s="94">
        <v>29</v>
      </c>
      <c r="AY35" s="106">
        <v>126529</v>
      </c>
      <c r="AZ35" s="94">
        <v>3</v>
      </c>
      <c r="BA35" s="106">
        <v>8000</v>
      </c>
      <c r="BB35" s="106"/>
      <c r="BC35" s="106"/>
      <c r="BD35" s="95">
        <v>69</v>
      </c>
      <c r="BE35" s="106">
        <v>117394.59</v>
      </c>
      <c r="BF35" s="97">
        <v>0.9</v>
      </c>
      <c r="BG35" s="97">
        <v>0.81</v>
      </c>
      <c r="BH35" s="106">
        <v>4589</v>
      </c>
      <c r="BI35" s="94">
        <v>543</v>
      </c>
      <c r="BJ35" s="97">
        <v>0.79385964912280704</v>
      </c>
      <c r="BK35" s="95">
        <v>2352819</v>
      </c>
      <c r="BL35" s="106">
        <v>4333</v>
      </c>
      <c r="BM35" s="94">
        <v>291</v>
      </c>
      <c r="BN35" s="97">
        <v>0.42543859649122806</v>
      </c>
      <c r="BO35" s="94">
        <v>198462</v>
      </c>
      <c r="BP35" s="106">
        <v>682</v>
      </c>
      <c r="BQ35" s="94">
        <v>1</v>
      </c>
      <c r="BR35" s="97">
        <v>1.4619883040935672E-3</v>
      </c>
      <c r="BS35" s="94">
        <v>175</v>
      </c>
      <c r="BT35" s="106">
        <v>175</v>
      </c>
      <c r="BU35" s="106">
        <v>14328.913716814159</v>
      </c>
      <c r="BV35" s="106">
        <v>12331.726190476191</v>
      </c>
      <c r="BW35" s="106">
        <v>13133.108108108108</v>
      </c>
      <c r="BX35" s="106">
        <v>15420.095744680852</v>
      </c>
      <c r="BY35" s="106">
        <v>17042.064102564102</v>
      </c>
      <c r="BZ35" s="95">
        <v>17218.92105263158</v>
      </c>
      <c r="CA35" s="95"/>
      <c r="CB35" s="95">
        <v>13372.229166666666</v>
      </c>
      <c r="CC35" s="97">
        <v>4.0997054957285339E-2</v>
      </c>
      <c r="CD35" s="97">
        <v>7.7413223672028186E-2</v>
      </c>
      <c r="CE35" s="94">
        <v>336</v>
      </c>
    </row>
    <row r="36" spans="1:83" x14ac:dyDescent="0.25">
      <c r="A36" s="2">
        <v>29</v>
      </c>
      <c r="B36" s="2" t="s">
        <v>23</v>
      </c>
      <c r="C36" s="16">
        <v>6605</v>
      </c>
      <c r="D36" s="151"/>
      <c r="E36" s="16">
        <v>141</v>
      </c>
      <c r="F36" s="156">
        <v>6746</v>
      </c>
      <c r="G36" s="18">
        <v>0.20393641180923544</v>
      </c>
      <c r="H36" s="163">
        <v>0.1497350492051476</v>
      </c>
      <c r="I36" s="170">
        <v>0.96637382611329903</v>
      </c>
      <c r="J36" s="163">
        <v>0.58419139915202911</v>
      </c>
      <c r="K36" s="163">
        <v>0.6061439706556625</v>
      </c>
      <c r="L36" s="135">
        <v>0.30461771385314157</v>
      </c>
      <c r="M36" s="179">
        <v>0.83497350492051481</v>
      </c>
      <c r="N36" s="18">
        <v>0.16333508679642295</v>
      </c>
      <c r="O36" s="18"/>
      <c r="P36" s="127" t="s">
        <v>171</v>
      </c>
      <c r="Q36" s="127"/>
      <c r="R36" s="23" t="s">
        <v>175</v>
      </c>
      <c r="S36" s="23" t="s">
        <v>188</v>
      </c>
      <c r="X36" s="24">
        <v>0.22674418604651161</v>
      </c>
      <c r="Y36" s="24">
        <v>0.45203488372093026</v>
      </c>
      <c r="Z36" s="24">
        <v>0.45918367346938777</v>
      </c>
      <c r="AA36" s="24">
        <v>0.19696969696969696</v>
      </c>
      <c r="AC36" s="16">
        <v>755</v>
      </c>
      <c r="AD36" s="16">
        <v>497</v>
      </c>
      <c r="AE36" s="16"/>
      <c r="AF36" s="17"/>
      <c r="AG36" s="16">
        <v>1252</v>
      </c>
      <c r="AH36" s="18">
        <v>0.34181240063593005</v>
      </c>
      <c r="AI36" s="18">
        <v>4.6104928457869634E-2</v>
      </c>
      <c r="AJ36" s="18">
        <v>6.3593004769475362E-3</v>
      </c>
      <c r="AK36" s="17"/>
      <c r="AL36" s="17"/>
      <c r="AM36" s="17"/>
      <c r="AN36" s="7">
        <v>2059</v>
      </c>
      <c r="AO36" s="8">
        <v>0.19</v>
      </c>
      <c r="AP36" s="2">
        <v>1612</v>
      </c>
      <c r="AQ36" s="3">
        <v>0.26300000000000001</v>
      </c>
      <c r="AT36" s="120">
        <v>2012</v>
      </c>
      <c r="AU36" s="25">
        <v>1644000</v>
      </c>
      <c r="AV36" s="26">
        <v>5515</v>
      </c>
      <c r="AW36" s="27">
        <v>16487080.720000001</v>
      </c>
      <c r="AX36" s="2">
        <v>14</v>
      </c>
      <c r="AY36" s="11">
        <v>73152</v>
      </c>
      <c r="AZ36" s="2">
        <v>7</v>
      </c>
      <c r="BA36" s="11">
        <v>24000</v>
      </c>
      <c r="BB36" s="11"/>
      <c r="BC36" s="11"/>
      <c r="BD36" s="16">
        <v>104</v>
      </c>
      <c r="BE36" s="11">
        <v>242853</v>
      </c>
      <c r="BF36" s="18">
        <v>0.87</v>
      </c>
      <c r="BG36" s="18">
        <v>0.64</v>
      </c>
      <c r="BH36" s="11">
        <v>3915</v>
      </c>
      <c r="BI36" s="2">
        <v>233</v>
      </c>
      <c r="BJ36" s="18">
        <v>0.54312354312354316</v>
      </c>
      <c r="BK36" s="16">
        <v>873983</v>
      </c>
      <c r="BL36" s="11">
        <v>3751</v>
      </c>
      <c r="BM36" s="2">
        <v>202</v>
      </c>
      <c r="BN36" s="18">
        <v>0.47086247086247085</v>
      </c>
      <c r="BO36" s="2">
        <v>173720</v>
      </c>
      <c r="BP36" s="11">
        <v>860</v>
      </c>
      <c r="BQ36" s="2">
        <v>36</v>
      </c>
      <c r="BR36" s="18">
        <v>8.3916083916083919E-2</v>
      </c>
      <c r="BS36" s="2">
        <v>25020</v>
      </c>
      <c r="BT36" s="11">
        <v>695</v>
      </c>
      <c r="BU36" s="11">
        <v>12825.00837520938</v>
      </c>
      <c r="BV36" s="11">
        <v>12363.275330396476</v>
      </c>
      <c r="BW36" s="11">
        <v>12921.253731343284</v>
      </c>
      <c r="BX36" s="11">
        <v>14502.357142857143</v>
      </c>
      <c r="BY36" s="11">
        <v>16543.68181818182</v>
      </c>
      <c r="BZ36" s="16">
        <v>17068.25</v>
      </c>
      <c r="CB36" s="16">
        <v>12589.253996447602</v>
      </c>
      <c r="CC36" s="18">
        <v>9.3900013058134668E-4</v>
      </c>
      <c r="CD36" s="18">
        <v>5.1662945072597832E-2</v>
      </c>
      <c r="CE36" s="2">
        <v>563</v>
      </c>
    </row>
    <row r="37" spans="1:83" s="94" customFormat="1" x14ac:dyDescent="0.25">
      <c r="A37" s="94">
        <v>30</v>
      </c>
      <c r="B37" s="94" t="s">
        <v>27</v>
      </c>
      <c r="C37" s="95">
        <v>3816</v>
      </c>
      <c r="D37" s="152"/>
      <c r="E37" s="95">
        <v>88</v>
      </c>
      <c r="F37" s="157">
        <v>3904</v>
      </c>
      <c r="G37" s="97">
        <v>0.13836477987421383</v>
      </c>
      <c r="H37" s="164">
        <v>0.10613207547169812</v>
      </c>
      <c r="I37" s="171">
        <v>0.98109243697478987</v>
      </c>
      <c r="J37" s="164">
        <v>0.49179460031762839</v>
      </c>
      <c r="K37" s="164">
        <v>0.16299918500407498</v>
      </c>
      <c r="L37" s="134">
        <v>0.72720125786163525</v>
      </c>
      <c r="M37" s="180">
        <v>0.51441299790356398</v>
      </c>
      <c r="N37" s="97">
        <v>0.11309236947791165</v>
      </c>
      <c r="O37" s="97"/>
      <c r="P37" s="128" t="s">
        <v>186</v>
      </c>
      <c r="Q37" s="128"/>
      <c r="R37" s="98" t="s">
        <v>188</v>
      </c>
      <c r="S37" s="98" t="s">
        <v>188</v>
      </c>
      <c r="T37" s="97"/>
      <c r="U37" s="97"/>
      <c r="V37" s="97"/>
      <c r="W37" s="97"/>
      <c r="X37" s="99">
        <v>0.2601054481546573</v>
      </c>
      <c r="Y37" s="99">
        <v>0.4288224956063269</v>
      </c>
      <c r="Z37" s="99">
        <v>0.5780346820809249</v>
      </c>
      <c r="AA37" s="99">
        <v>0.43617021276595747</v>
      </c>
      <c r="AB37" s="97"/>
      <c r="AC37" s="95">
        <v>318</v>
      </c>
      <c r="AD37" s="95">
        <v>487</v>
      </c>
      <c r="AE37" s="95"/>
      <c r="AF37" s="96"/>
      <c r="AG37" s="95">
        <v>805</v>
      </c>
      <c r="AH37" s="97">
        <v>0.29079754601226993</v>
      </c>
      <c r="AI37" s="97">
        <v>2.0858895705521473E-2</v>
      </c>
      <c r="AJ37" s="97"/>
      <c r="AK37" s="96"/>
      <c r="AL37" s="96"/>
      <c r="AM37" s="96"/>
      <c r="AN37" s="100">
        <v>1155</v>
      </c>
      <c r="AO37" s="101">
        <v>0.11899999999999999</v>
      </c>
      <c r="AP37" s="94">
        <v>938</v>
      </c>
      <c r="AQ37" s="102">
        <v>0.16500000000000001</v>
      </c>
      <c r="AR37" s="102"/>
      <c r="AS37" s="102"/>
      <c r="AT37" s="124">
        <v>2775</v>
      </c>
      <c r="AU37" s="103">
        <v>1572000</v>
      </c>
      <c r="AV37" s="104">
        <v>1963</v>
      </c>
      <c r="AW37" s="105">
        <v>6273971</v>
      </c>
      <c r="AX37" s="94">
        <v>26</v>
      </c>
      <c r="AY37" s="106">
        <v>99973</v>
      </c>
      <c r="AZ37" s="94">
        <v>0</v>
      </c>
      <c r="BA37" s="106"/>
      <c r="BB37" s="106"/>
      <c r="BC37" s="106"/>
      <c r="BD37" s="95">
        <v>100</v>
      </c>
      <c r="BE37" s="106">
        <v>157543.74</v>
      </c>
      <c r="BF37" s="97">
        <v>0.86</v>
      </c>
      <c r="BG37" s="97">
        <v>0.59</v>
      </c>
      <c r="BH37" s="106">
        <v>4033</v>
      </c>
      <c r="BI37" s="94">
        <v>302</v>
      </c>
      <c r="BJ37" s="97">
        <v>0.5402504472271914</v>
      </c>
      <c r="BK37" s="95">
        <v>1134614</v>
      </c>
      <c r="BL37" s="106">
        <v>3757</v>
      </c>
      <c r="BM37" s="94">
        <v>221</v>
      </c>
      <c r="BN37" s="97">
        <v>0.39534883720930231</v>
      </c>
      <c r="BO37" s="94">
        <v>188955</v>
      </c>
      <c r="BP37" s="106">
        <v>855</v>
      </c>
      <c r="BQ37" s="94">
        <v>28</v>
      </c>
      <c r="BR37" s="97">
        <v>5.008944543828265E-2</v>
      </c>
      <c r="BS37" s="94">
        <v>15204</v>
      </c>
      <c r="BT37" s="106">
        <v>543</v>
      </c>
      <c r="BU37" s="106">
        <v>14290.081690140845</v>
      </c>
      <c r="BV37" s="106">
        <v>12184.401459854014</v>
      </c>
      <c r="BW37" s="106">
        <v>12290.897435897436</v>
      </c>
      <c r="BX37" s="106">
        <v>15748.505494505494</v>
      </c>
      <c r="BY37" s="106">
        <v>16818.8</v>
      </c>
      <c r="BZ37" s="95">
        <v>17218.892857142859</v>
      </c>
      <c r="CA37" s="95"/>
      <c r="CB37" s="95">
        <v>13414.689138576779</v>
      </c>
      <c r="CC37" s="97">
        <v>3.925798225450472E-2</v>
      </c>
      <c r="CD37" s="97">
        <v>0.10654100622170715</v>
      </c>
      <c r="CE37" s="94">
        <v>267</v>
      </c>
    </row>
    <row r="38" spans="1:83" x14ac:dyDescent="0.25">
      <c r="A38" s="2">
        <v>31</v>
      </c>
      <c r="B38" s="2" t="s">
        <v>11</v>
      </c>
      <c r="C38" s="16">
        <v>578</v>
      </c>
      <c r="D38" s="151"/>
      <c r="E38" s="16">
        <v>194</v>
      </c>
      <c r="F38" s="156">
        <v>772</v>
      </c>
      <c r="G38" s="18">
        <v>0.31660899653979241</v>
      </c>
      <c r="H38" s="163">
        <v>0.18858131487889274</v>
      </c>
      <c r="I38" s="170">
        <v>0.80276816608996537</v>
      </c>
      <c r="J38" s="163">
        <v>0.14878892733564014</v>
      </c>
      <c r="K38" s="163">
        <v>0.14930555555555555</v>
      </c>
      <c r="L38" s="135">
        <v>0.40657439446366783</v>
      </c>
      <c r="M38" s="179">
        <v>0.53806228373702425</v>
      </c>
      <c r="N38" s="18">
        <v>0.59403669724770647</v>
      </c>
      <c r="O38" s="18"/>
      <c r="P38" s="127" t="s">
        <v>173</v>
      </c>
      <c r="Q38" s="127"/>
      <c r="R38" s="23" t="s">
        <v>194</v>
      </c>
      <c r="S38" s="23" t="s">
        <v>176</v>
      </c>
      <c r="X38" s="24">
        <v>0.29696969696969699</v>
      </c>
      <c r="Y38" s="24">
        <v>0.63030303030303025</v>
      </c>
      <c r="Z38" s="24">
        <v>0.63194444444444442</v>
      </c>
      <c r="AA38" s="24">
        <v>0.72222222222222221</v>
      </c>
      <c r="AC38" s="16">
        <v>60</v>
      </c>
      <c r="AD38" s="16">
        <v>114</v>
      </c>
      <c r="AE38" s="16"/>
      <c r="AF38" s="17"/>
      <c r="AG38" s="16">
        <v>174</v>
      </c>
      <c r="AH38" s="18">
        <v>2.8571428571428571E-2</v>
      </c>
      <c r="AJ38" s="18">
        <v>3.4285714285714287E-2</v>
      </c>
      <c r="AK38" s="17"/>
      <c r="AL38" s="17"/>
      <c r="AM38" s="17"/>
      <c r="AN38" s="7">
        <v>269</v>
      </c>
      <c r="AO38" s="8">
        <v>0.14099999999999999</v>
      </c>
      <c r="AP38" s="2">
        <v>212</v>
      </c>
      <c r="AQ38" s="3">
        <v>0.25</v>
      </c>
      <c r="AT38" s="120">
        <v>235</v>
      </c>
      <c r="AU38" s="25">
        <v>234000</v>
      </c>
      <c r="AV38" s="26">
        <v>311</v>
      </c>
      <c r="AW38" s="27">
        <v>1094776.18</v>
      </c>
      <c r="AX38" s="2">
        <v>15</v>
      </c>
      <c r="AY38" s="11">
        <v>64310</v>
      </c>
      <c r="AZ38" s="2">
        <v>4</v>
      </c>
      <c r="BA38" s="11">
        <v>14000</v>
      </c>
      <c r="BB38" s="11"/>
      <c r="BC38" s="11"/>
      <c r="BD38" s="16">
        <v>24</v>
      </c>
      <c r="BE38" s="11">
        <v>32381.22</v>
      </c>
      <c r="BF38" s="18">
        <v>0.89</v>
      </c>
      <c r="BG38" s="18">
        <v>0.57999999999999996</v>
      </c>
      <c r="BH38" s="11">
        <v>4165</v>
      </c>
      <c r="BI38" s="2">
        <v>98</v>
      </c>
      <c r="BJ38" s="18">
        <v>0.47572815533980584</v>
      </c>
      <c r="BK38" s="16">
        <v>406504</v>
      </c>
      <c r="BL38" s="11">
        <v>4148</v>
      </c>
      <c r="BM38" s="2">
        <v>85</v>
      </c>
      <c r="BN38" s="18">
        <v>0.41262135922330095</v>
      </c>
      <c r="BO38" s="2">
        <v>84745</v>
      </c>
      <c r="BP38" s="11">
        <v>997</v>
      </c>
      <c r="BQ38" s="2">
        <v>11</v>
      </c>
      <c r="BR38" s="18">
        <v>5.3398058252427182E-2</v>
      </c>
      <c r="BS38" s="2">
        <v>4433</v>
      </c>
      <c r="BT38" s="11">
        <v>403</v>
      </c>
      <c r="BU38" s="11">
        <v>14502.628571428571</v>
      </c>
      <c r="BV38" s="11">
        <v>11196.85294117647</v>
      </c>
      <c r="BW38" s="11">
        <v>12228.15</v>
      </c>
      <c r="BX38" s="11">
        <v>15387.108108108108</v>
      </c>
      <c r="BY38" s="11">
        <v>16975.705882352941</v>
      </c>
      <c r="BZ38" s="16">
        <v>17241</v>
      </c>
      <c r="CB38" s="16">
        <v>13127.241758241758</v>
      </c>
      <c r="CC38" s="18">
        <v>3.0217509792055619E-2</v>
      </c>
      <c r="CD38" s="18">
        <v>6.890423165362769E-2</v>
      </c>
      <c r="CE38" s="2">
        <v>91</v>
      </c>
    </row>
    <row r="39" spans="1:83" x14ac:dyDescent="0.25">
      <c r="A39" s="2">
        <v>33</v>
      </c>
      <c r="B39" s="15"/>
      <c r="C39" s="29"/>
      <c r="D39" s="154"/>
      <c r="E39" s="29"/>
      <c r="F39" s="159"/>
      <c r="G39" s="31"/>
      <c r="H39" s="166"/>
      <c r="I39" s="173"/>
      <c r="J39" s="166"/>
      <c r="K39" s="166"/>
      <c r="L39" s="140"/>
      <c r="M39" s="182"/>
      <c r="N39" s="31"/>
      <c r="O39" s="31"/>
      <c r="P39" s="31"/>
      <c r="Q39" s="31"/>
      <c r="R39" s="32"/>
      <c r="S39" s="32"/>
      <c r="T39" s="31"/>
      <c r="U39" s="31"/>
      <c r="V39" s="31"/>
      <c r="W39" s="31"/>
      <c r="X39" s="32"/>
      <c r="Y39" s="32"/>
      <c r="Z39" s="32"/>
      <c r="AA39" s="32"/>
      <c r="AB39" s="31"/>
      <c r="AC39" s="29"/>
      <c r="AD39" s="29"/>
      <c r="AE39" s="29"/>
      <c r="AF39" s="30"/>
      <c r="AG39" s="29"/>
      <c r="AH39" s="31"/>
      <c r="AI39" s="31"/>
      <c r="AJ39" s="31"/>
      <c r="AK39" s="32"/>
      <c r="AL39" s="32"/>
      <c r="AM39" s="32"/>
      <c r="AN39" s="9"/>
      <c r="AO39" s="10"/>
      <c r="AP39" s="5"/>
      <c r="AQ39" s="4"/>
      <c r="AR39" s="4"/>
      <c r="AS39" s="4"/>
      <c r="AV39" s="26"/>
      <c r="AW39" s="27"/>
      <c r="AX39" s="15"/>
      <c r="AY39" s="21"/>
      <c r="AZ39" s="15"/>
      <c r="BA39" s="21"/>
      <c r="BB39" s="21"/>
      <c r="BC39" s="21"/>
      <c r="BD39" s="29"/>
      <c r="BE39" s="21"/>
      <c r="BF39" s="31"/>
      <c r="BG39" s="31"/>
      <c r="BH39" s="21"/>
      <c r="BI39" s="15"/>
      <c r="BJ39" s="31"/>
      <c r="BK39" s="29"/>
      <c r="BL39" s="21"/>
      <c r="BM39" s="15"/>
      <c r="BN39" s="31"/>
      <c r="BO39" s="15"/>
      <c r="BP39" s="21"/>
      <c r="BQ39" s="15"/>
      <c r="BR39" s="31"/>
      <c r="BS39" s="15"/>
      <c r="BT39" s="21"/>
      <c r="BU39" s="21"/>
      <c r="BV39" s="21"/>
      <c r="BW39" s="21"/>
      <c r="BX39" s="21"/>
      <c r="BY39" s="21"/>
      <c r="BZ39" s="29"/>
      <c r="CA39" s="29"/>
      <c r="CB39" s="29"/>
      <c r="CC39" s="31"/>
      <c r="CD39" s="31"/>
      <c r="CE39" s="15"/>
    </row>
    <row r="40" spans="1:83" s="107" customFormat="1" x14ac:dyDescent="0.25">
      <c r="A40" s="107">
        <v>34</v>
      </c>
      <c r="B40" s="107" t="s">
        <v>3</v>
      </c>
      <c r="C40" s="108"/>
      <c r="D40" s="153"/>
      <c r="E40" s="108"/>
      <c r="F40" s="158"/>
      <c r="G40" s="110"/>
      <c r="H40" s="165"/>
      <c r="I40" s="172"/>
      <c r="J40" s="165"/>
      <c r="K40" s="165"/>
      <c r="L40" s="136"/>
      <c r="M40" s="181"/>
      <c r="N40" s="110"/>
      <c r="O40" s="110"/>
      <c r="P40" s="129"/>
      <c r="Q40" s="129"/>
      <c r="R40" s="111"/>
      <c r="S40" s="111"/>
      <c r="T40" s="110"/>
      <c r="U40" s="110"/>
      <c r="V40" s="110"/>
      <c r="W40" s="110"/>
      <c r="X40" s="112"/>
      <c r="Y40" s="112"/>
      <c r="Z40" s="112"/>
      <c r="AA40" s="112"/>
      <c r="AB40" s="110"/>
      <c r="AC40" s="108"/>
      <c r="AD40" s="108"/>
      <c r="AE40" s="108"/>
      <c r="AF40" s="109"/>
      <c r="AG40" s="108"/>
      <c r="AH40" s="110"/>
      <c r="AI40" s="110"/>
      <c r="AJ40" s="110"/>
      <c r="AK40" s="109"/>
      <c r="AL40" s="109"/>
      <c r="AM40" s="109"/>
      <c r="AN40" s="113"/>
      <c r="AO40" s="114"/>
      <c r="AQ40" s="115"/>
      <c r="AR40" s="115"/>
      <c r="AS40" s="115"/>
      <c r="AT40" s="125"/>
      <c r="AU40" s="116"/>
      <c r="AV40" s="117"/>
      <c r="AW40" s="118"/>
      <c r="AY40" s="119"/>
      <c r="BA40" s="119"/>
      <c r="BB40" s="119"/>
      <c r="BC40" s="119"/>
      <c r="BD40" s="108"/>
      <c r="BE40" s="119"/>
      <c r="BF40" s="110"/>
      <c r="BG40" s="110"/>
      <c r="BH40" s="119"/>
      <c r="BJ40" s="110"/>
      <c r="BK40" s="108"/>
      <c r="BL40" s="119"/>
      <c r="BN40" s="110"/>
      <c r="BP40" s="119"/>
      <c r="BR40" s="110"/>
      <c r="BT40" s="119"/>
      <c r="BU40" s="119"/>
      <c r="BV40" s="119"/>
      <c r="BW40" s="119"/>
      <c r="BX40" s="119"/>
      <c r="BY40" s="119"/>
      <c r="BZ40" s="108"/>
      <c r="CA40" s="108"/>
      <c r="CB40" s="108"/>
      <c r="CC40" s="110"/>
      <c r="CD40" s="110"/>
    </row>
    <row r="41" spans="1:83" x14ac:dyDescent="0.25">
      <c r="A41" s="2">
        <v>35</v>
      </c>
      <c r="B41" s="2" t="s">
        <v>4</v>
      </c>
      <c r="C41" s="16">
        <v>4540</v>
      </c>
      <c r="D41" s="151">
        <v>273</v>
      </c>
      <c r="E41" s="16">
        <v>214</v>
      </c>
      <c r="F41" s="156">
        <v>5027</v>
      </c>
      <c r="G41" s="18">
        <v>0.16806167400881059</v>
      </c>
      <c r="H41" s="163">
        <v>0.126431718061674</v>
      </c>
      <c r="I41" s="170">
        <v>0.88893785808726311</v>
      </c>
      <c r="J41" s="163">
        <v>0.26873897707231043</v>
      </c>
      <c r="K41" s="163">
        <v>9.3271461716937357E-2</v>
      </c>
      <c r="L41" s="135">
        <v>0.36850220264317179</v>
      </c>
      <c r="M41" s="179">
        <v>0.41894273127753306</v>
      </c>
      <c r="N41" s="18">
        <v>0.49883177570093457</v>
      </c>
      <c r="O41" s="18"/>
      <c r="P41" s="127">
        <v>0.69</v>
      </c>
      <c r="Q41" s="127"/>
      <c r="R41" s="23">
        <v>0.57999999999999996</v>
      </c>
      <c r="S41" s="23" t="s">
        <v>205</v>
      </c>
      <c r="T41" s="18">
        <v>0.24341085271317831</v>
      </c>
      <c r="U41" s="18">
        <v>0.4387596899224806</v>
      </c>
      <c r="V41" s="18">
        <v>0.4946236559139785</v>
      </c>
      <c r="W41" s="18">
        <v>0.21153846153846154</v>
      </c>
      <c r="X41" s="24"/>
      <c r="Y41" s="24"/>
      <c r="Z41" s="24"/>
      <c r="AA41" s="24"/>
      <c r="AC41" s="16">
        <v>1</v>
      </c>
      <c r="AD41" s="16">
        <v>47</v>
      </c>
      <c r="AE41" s="16">
        <v>887</v>
      </c>
      <c r="AF41" s="17">
        <v>78</v>
      </c>
      <c r="AG41" s="16">
        <v>1013</v>
      </c>
      <c r="AH41" s="18">
        <v>0.16632443531827515</v>
      </c>
      <c r="AI41" s="18">
        <v>8.2135523613963042E-3</v>
      </c>
      <c r="AJ41" s="18">
        <v>9.2402464065708415E-2</v>
      </c>
      <c r="AK41" s="17"/>
      <c r="AL41" s="17"/>
      <c r="AM41" s="17"/>
      <c r="AN41" s="7">
        <v>1258</v>
      </c>
      <c r="AO41" s="8">
        <v>7.3999999999999996E-2</v>
      </c>
      <c r="AP41" s="2">
        <v>1080</v>
      </c>
      <c r="AQ41" s="3">
        <v>0.10299999999999999</v>
      </c>
      <c r="AT41" s="120">
        <v>1673</v>
      </c>
      <c r="AU41" s="25">
        <v>3494000</v>
      </c>
      <c r="AV41" s="26">
        <v>1902</v>
      </c>
      <c r="AW41" s="27">
        <v>6762690</v>
      </c>
      <c r="AX41" s="2">
        <v>264</v>
      </c>
      <c r="AY41" s="11">
        <v>1523449</v>
      </c>
      <c r="AZ41" s="2">
        <v>60</v>
      </c>
      <c r="BA41" s="11">
        <v>198060</v>
      </c>
      <c r="BB41" s="11"/>
      <c r="BC41" s="11"/>
      <c r="BD41" s="16">
        <v>186</v>
      </c>
      <c r="BE41" s="11">
        <v>297681.28000000003</v>
      </c>
      <c r="BF41" s="18">
        <v>0.88</v>
      </c>
      <c r="BG41" s="18">
        <v>0.61</v>
      </c>
      <c r="BH41" s="11">
        <v>5181</v>
      </c>
      <c r="BI41" s="2">
        <v>301</v>
      </c>
      <c r="BJ41" s="18">
        <v>0.36484848484848487</v>
      </c>
      <c r="BK41" s="16">
        <v>1351791</v>
      </c>
      <c r="BL41" s="11">
        <v>4491</v>
      </c>
      <c r="BM41" s="2">
        <v>346</v>
      </c>
      <c r="BN41" s="18">
        <v>0.41939393939393937</v>
      </c>
      <c r="BO41" s="2">
        <v>723832</v>
      </c>
      <c r="BP41" s="11">
        <v>2092</v>
      </c>
      <c r="BQ41" s="2">
        <v>223</v>
      </c>
      <c r="BR41" s="18">
        <v>0.27030303030303032</v>
      </c>
      <c r="BS41" s="2">
        <v>530517</v>
      </c>
      <c r="BT41" s="11">
        <v>2379</v>
      </c>
      <c r="BU41" s="11">
        <v>16193.785834738617</v>
      </c>
      <c r="BV41" s="11">
        <v>12250.064220183487</v>
      </c>
      <c r="BW41" s="11">
        <v>12656.546391752578</v>
      </c>
      <c r="BX41" s="11">
        <v>16082.12030075188</v>
      </c>
      <c r="BY41" s="11">
        <v>19096.321917808218</v>
      </c>
      <c r="BZ41" s="16">
        <v>19564.703703703704</v>
      </c>
      <c r="CB41" s="16">
        <v>13869.805309734513</v>
      </c>
      <c r="CC41" s="18">
        <v>1.5818238018131092E-2</v>
      </c>
      <c r="CD41" s="18">
        <v>6.9379029509834655E-2</v>
      </c>
      <c r="CE41" s="2">
        <v>339</v>
      </c>
    </row>
    <row r="42" spans="1:83" s="94" customFormat="1" x14ac:dyDescent="0.25">
      <c r="A42" s="94">
        <v>36</v>
      </c>
      <c r="B42" s="94" t="s">
        <v>9</v>
      </c>
      <c r="C42" s="95">
        <v>7547</v>
      </c>
      <c r="D42" s="152">
        <v>896</v>
      </c>
      <c r="E42" s="95">
        <v>84</v>
      </c>
      <c r="F42" s="157">
        <v>8527</v>
      </c>
      <c r="G42" s="97">
        <v>1.2322777262488406E-2</v>
      </c>
      <c r="H42" s="164">
        <v>0.24645554524976812</v>
      </c>
      <c r="I42" s="171">
        <v>0.96219156274873974</v>
      </c>
      <c r="J42" s="164">
        <v>0.74538451321556642</v>
      </c>
      <c r="K42" s="164">
        <v>0.36254272043745728</v>
      </c>
      <c r="L42" s="134">
        <v>0.26368093282098848</v>
      </c>
      <c r="M42" s="180">
        <v>0.52987942228700147</v>
      </c>
      <c r="N42" s="97">
        <v>0.12175151299394803</v>
      </c>
      <c r="O42" s="97"/>
      <c r="P42" s="128">
        <v>0.69</v>
      </c>
      <c r="Q42" s="128"/>
      <c r="R42" s="98">
        <v>0.43</v>
      </c>
      <c r="S42" s="98" t="s">
        <v>224</v>
      </c>
      <c r="T42" s="97">
        <v>0.11627906976744186</v>
      </c>
      <c r="U42" s="97">
        <v>0.34883720930232559</v>
      </c>
      <c r="V42" s="97">
        <v>0.44444444444444442</v>
      </c>
      <c r="W42" s="97">
        <v>0.25</v>
      </c>
      <c r="X42" s="99"/>
      <c r="Y42" s="99"/>
      <c r="Z42" s="99"/>
      <c r="AA42" s="99"/>
      <c r="AB42" s="97"/>
      <c r="AC42" s="95">
        <v>22</v>
      </c>
      <c r="AD42" s="95"/>
      <c r="AE42" s="95">
        <v>1784</v>
      </c>
      <c r="AF42" s="96">
        <v>210</v>
      </c>
      <c r="AG42" s="95">
        <v>2016</v>
      </c>
      <c r="AH42" s="97">
        <v>0.15027027027027026</v>
      </c>
      <c r="AI42" s="97">
        <v>4.5945945945945948E-2</v>
      </c>
      <c r="AJ42" s="97">
        <v>3.027027027027027E-2</v>
      </c>
      <c r="AK42" s="96"/>
      <c r="AL42" s="96"/>
      <c r="AM42" s="96"/>
      <c r="AN42" s="100">
        <v>1966</v>
      </c>
      <c r="AO42" s="101">
        <v>4.8000000000000001E-2</v>
      </c>
      <c r="AP42" s="94">
        <v>1633</v>
      </c>
      <c r="AQ42" s="102">
        <v>9.0999999999999998E-2</v>
      </c>
      <c r="AR42" s="102"/>
      <c r="AS42" s="102"/>
      <c r="AT42" s="124">
        <v>1990</v>
      </c>
      <c r="AU42" s="103">
        <v>2064000</v>
      </c>
      <c r="AV42" s="104">
        <v>3999</v>
      </c>
      <c r="AW42" s="105">
        <v>12336980</v>
      </c>
      <c r="AX42" s="94">
        <v>25</v>
      </c>
      <c r="AY42" s="106">
        <v>116335</v>
      </c>
      <c r="AZ42" s="94">
        <v>19</v>
      </c>
      <c r="BA42" s="106">
        <v>60000</v>
      </c>
      <c r="BB42" s="106"/>
      <c r="BC42" s="106"/>
      <c r="BD42" s="95">
        <v>116</v>
      </c>
      <c r="BE42" s="106">
        <v>334239.73</v>
      </c>
      <c r="BF42" s="97">
        <v>0.92</v>
      </c>
      <c r="BG42" s="97">
        <v>0.84</v>
      </c>
      <c r="BH42" s="106">
        <v>5310</v>
      </c>
      <c r="BI42" s="94">
        <v>40</v>
      </c>
      <c r="BJ42" s="97">
        <v>0.78431372549019607</v>
      </c>
      <c r="BK42" s="95">
        <v>188400</v>
      </c>
      <c r="BL42" s="106">
        <v>4710</v>
      </c>
      <c r="BM42" s="94">
        <v>42</v>
      </c>
      <c r="BN42" s="97">
        <v>0.82352941176470584</v>
      </c>
      <c r="BO42" s="94">
        <v>39102</v>
      </c>
      <c r="BP42" s="106">
        <v>931</v>
      </c>
      <c r="BQ42" s="94">
        <v>1</v>
      </c>
      <c r="BR42" s="97">
        <v>1.9607843137254902E-2</v>
      </c>
      <c r="BS42" s="94">
        <v>800</v>
      </c>
      <c r="BT42" s="106">
        <v>800</v>
      </c>
      <c r="BU42" s="106">
        <v>13583.08695652174</v>
      </c>
      <c r="BV42" s="106">
        <v>12841.12</v>
      </c>
      <c r="BW42" s="106">
        <v>12415.90909090909</v>
      </c>
      <c r="BX42" s="106">
        <v>16128.8</v>
      </c>
      <c r="BY42" s="106">
        <v>15626</v>
      </c>
      <c r="BZ42" s="95">
        <v>18441</v>
      </c>
      <c r="CA42" s="95"/>
      <c r="CB42" s="95">
        <v>13127.975609756097</v>
      </c>
      <c r="CC42" s="97">
        <v>9.890181772717499E-3</v>
      </c>
      <c r="CD42" s="97">
        <v>2.7923728203646192E-2</v>
      </c>
      <c r="CE42" s="94">
        <v>41</v>
      </c>
    </row>
    <row r="43" spans="1:83" x14ac:dyDescent="0.25">
      <c r="A43" s="2">
        <v>37</v>
      </c>
      <c r="B43" s="2" t="s">
        <v>487</v>
      </c>
      <c r="C43" s="16">
        <v>12691</v>
      </c>
      <c r="D43" s="151">
        <v>1937</v>
      </c>
      <c r="E43" s="16">
        <v>813</v>
      </c>
      <c r="F43" s="156">
        <v>15441</v>
      </c>
      <c r="G43" s="18">
        <v>0.18193995745016153</v>
      </c>
      <c r="H43" s="163">
        <v>9.0851784729335749E-2</v>
      </c>
      <c r="I43" s="170">
        <v>0.83402947434786034</v>
      </c>
      <c r="J43" s="163">
        <v>0.13640305921311993</v>
      </c>
      <c r="K43" s="163">
        <v>0.13733615221987314</v>
      </c>
      <c r="L43" s="135">
        <v>0.11976991568828303</v>
      </c>
      <c r="M43" s="179">
        <v>0.33661649988180603</v>
      </c>
      <c r="N43" s="18">
        <v>0.52497003595685177</v>
      </c>
      <c r="O43" s="18"/>
      <c r="P43" s="127">
        <v>0.67999999999999994</v>
      </c>
      <c r="Q43" s="127"/>
      <c r="R43" s="23">
        <v>0.51</v>
      </c>
      <c r="S43" s="23" t="s">
        <v>180</v>
      </c>
      <c r="T43" s="18">
        <v>0.21258341277407056</v>
      </c>
      <c r="U43" s="18">
        <v>0.45662535748331745</v>
      </c>
      <c r="V43" s="18">
        <v>0.46892039258451473</v>
      </c>
      <c r="W43" s="18">
        <v>0.38271604938271603</v>
      </c>
      <c r="X43" s="24"/>
      <c r="Y43" s="24"/>
      <c r="Z43" s="24"/>
      <c r="AA43" s="24"/>
      <c r="AC43" s="16">
        <v>61</v>
      </c>
      <c r="AD43" s="16">
        <v>56</v>
      </c>
      <c r="AE43" s="16">
        <v>2367</v>
      </c>
      <c r="AF43" s="17">
        <v>649</v>
      </c>
      <c r="AG43" s="16">
        <v>3133</v>
      </c>
      <c r="AH43" s="18">
        <v>0.14033942558746737</v>
      </c>
      <c r="AI43" s="18">
        <v>1.5665796344647518E-2</v>
      </c>
      <c r="AJ43" s="18">
        <v>0.10313315926892951</v>
      </c>
      <c r="AK43" s="17"/>
      <c r="AL43" s="17"/>
      <c r="AM43" s="17"/>
      <c r="AN43" s="7">
        <v>3453</v>
      </c>
      <c r="AO43" s="8">
        <v>3.5000000000000003E-2</v>
      </c>
      <c r="AP43" s="2">
        <v>3120</v>
      </c>
      <c r="AQ43" s="3">
        <v>6.5000000000000002E-2</v>
      </c>
      <c r="AT43" s="120">
        <v>1520</v>
      </c>
      <c r="AU43" s="25">
        <v>3144000</v>
      </c>
      <c r="AV43" s="26">
        <v>4272</v>
      </c>
      <c r="AW43" s="27">
        <v>15976857</v>
      </c>
      <c r="AX43" s="2">
        <v>396</v>
      </c>
      <c r="AY43" s="11">
        <v>2227620</v>
      </c>
      <c r="AZ43" s="2">
        <v>3</v>
      </c>
      <c r="BA43" s="11">
        <v>14000</v>
      </c>
      <c r="BB43" s="11"/>
      <c r="BC43" s="11"/>
      <c r="BD43" s="16">
        <v>411</v>
      </c>
      <c r="BE43" s="11">
        <v>847172.37</v>
      </c>
      <c r="BF43" s="18">
        <v>0.88</v>
      </c>
      <c r="BG43" s="18">
        <v>0.6</v>
      </c>
      <c r="BH43" s="11">
        <v>4190</v>
      </c>
      <c r="BI43" s="2">
        <v>369</v>
      </c>
      <c r="BJ43" s="18">
        <v>0.34389561975768873</v>
      </c>
      <c r="BK43" s="16">
        <v>1499616</v>
      </c>
      <c r="BL43" s="11">
        <v>4064</v>
      </c>
      <c r="BM43" s="2">
        <v>314</v>
      </c>
      <c r="BN43" s="18">
        <v>0.29263746505125815</v>
      </c>
      <c r="BO43" s="2">
        <v>639304</v>
      </c>
      <c r="BP43" s="11">
        <v>2036</v>
      </c>
      <c r="BQ43" s="2">
        <v>311</v>
      </c>
      <c r="BR43" s="18">
        <v>0.28984156570363467</v>
      </c>
      <c r="BS43" s="2">
        <v>567575</v>
      </c>
      <c r="BT43" s="11">
        <v>1825</v>
      </c>
      <c r="BU43" s="11">
        <v>16335.91788321168</v>
      </c>
      <c r="BV43" s="11">
        <v>12219.972881355932</v>
      </c>
      <c r="BW43" s="11">
        <v>13492.975728155339</v>
      </c>
      <c r="BX43" s="11">
        <v>16168.701333333333</v>
      </c>
      <c r="BY43" s="11">
        <v>18602.247596153848</v>
      </c>
      <c r="BZ43" s="16">
        <v>18948.88068181818</v>
      </c>
      <c r="CB43" s="16">
        <v>14209.712328767124</v>
      </c>
      <c r="CC43" s="18">
        <v>3.1919808608665834E-2</v>
      </c>
      <c r="CD43" s="18">
        <v>0.11710098251796164</v>
      </c>
      <c r="CE43" s="2">
        <v>876</v>
      </c>
    </row>
    <row r="44" spans="1:83" s="94" customFormat="1" x14ac:dyDescent="0.25">
      <c r="A44" s="94">
        <v>38</v>
      </c>
      <c r="B44" s="94" t="s">
        <v>488</v>
      </c>
      <c r="C44" s="95">
        <v>6383</v>
      </c>
      <c r="D44" s="152">
        <v>482</v>
      </c>
      <c r="E44" s="95">
        <v>38</v>
      </c>
      <c r="F44" s="157">
        <v>6903</v>
      </c>
      <c r="G44" s="97">
        <v>0.17154942816857277</v>
      </c>
      <c r="H44" s="164">
        <v>0.10950963496788343</v>
      </c>
      <c r="I44" s="171">
        <v>0.59824368825466523</v>
      </c>
      <c r="J44" s="164">
        <v>0.19714554579673776</v>
      </c>
      <c r="K44" s="164">
        <v>0.10355133614627285</v>
      </c>
      <c r="L44" s="134">
        <v>0.59110136299545668</v>
      </c>
      <c r="M44" s="180">
        <v>0.36268212439291869</v>
      </c>
      <c r="N44" s="97">
        <v>0.56688563750373244</v>
      </c>
      <c r="O44" s="97"/>
      <c r="P44" s="128">
        <v>0.7</v>
      </c>
      <c r="Q44" s="128"/>
      <c r="R44" s="98">
        <v>0.5</v>
      </c>
      <c r="S44" s="98" t="s">
        <v>208</v>
      </c>
      <c r="T44" s="97">
        <v>0.2165575304022451</v>
      </c>
      <c r="U44" s="97">
        <v>0.5215154349859682</v>
      </c>
      <c r="V44" s="97">
        <v>0.53777073428420497</v>
      </c>
      <c r="W44" s="97">
        <v>0.38461538461538464</v>
      </c>
      <c r="X44" s="99"/>
      <c r="Y44" s="99"/>
      <c r="Z44" s="99"/>
      <c r="AA44" s="99"/>
      <c r="AB44" s="97"/>
      <c r="AC44" s="95">
        <v>21</v>
      </c>
      <c r="AD44" s="95">
        <v>16</v>
      </c>
      <c r="AE44" s="95">
        <v>1418</v>
      </c>
      <c r="AF44" s="96">
        <v>165</v>
      </c>
      <c r="AG44" s="95">
        <v>1620</v>
      </c>
      <c r="AH44" s="97">
        <v>0.15966704502459325</v>
      </c>
      <c r="AI44" s="97">
        <v>2.0052970109723799E-2</v>
      </c>
      <c r="AJ44" s="97">
        <v>0.1343170639424896</v>
      </c>
      <c r="AK44" s="96"/>
      <c r="AL44" s="96"/>
      <c r="AM44" s="96"/>
      <c r="AN44" s="100">
        <v>1984</v>
      </c>
      <c r="AO44" s="101">
        <v>5.0999999999999997E-2</v>
      </c>
      <c r="AP44" s="94">
        <v>1856</v>
      </c>
      <c r="AQ44" s="102">
        <v>0.06</v>
      </c>
      <c r="AR44" s="102"/>
      <c r="AS44" s="102"/>
      <c r="AT44" s="124">
        <v>3773</v>
      </c>
      <c r="AU44" s="103">
        <v>7731000</v>
      </c>
      <c r="AV44" s="104">
        <v>2315</v>
      </c>
      <c r="AW44" s="105">
        <v>8300493</v>
      </c>
      <c r="AX44" s="94">
        <v>169</v>
      </c>
      <c r="AY44" s="106">
        <v>883095</v>
      </c>
      <c r="AZ44" s="94">
        <v>7</v>
      </c>
      <c r="BA44" s="106">
        <v>26000</v>
      </c>
      <c r="BB44" s="106"/>
      <c r="BC44" s="106"/>
      <c r="BD44" s="95">
        <v>201</v>
      </c>
      <c r="BE44" s="106">
        <v>272570.23</v>
      </c>
      <c r="BF44" s="97">
        <v>0.86</v>
      </c>
      <c r="BG44" s="97">
        <v>0.55000000000000004</v>
      </c>
      <c r="BH44" s="106">
        <v>4270</v>
      </c>
      <c r="BI44" s="94">
        <v>813</v>
      </c>
      <c r="BJ44" s="97">
        <v>0.32198019801980199</v>
      </c>
      <c r="BK44" s="95">
        <v>3346308</v>
      </c>
      <c r="BL44" s="106">
        <v>4116</v>
      </c>
      <c r="BM44" s="94">
        <v>890</v>
      </c>
      <c r="BN44" s="97">
        <v>0.35247524752475246</v>
      </c>
      <c r="BO44" s="94">
        <v>1553050</v>
      </c>
      <c r="BP44" s="106">
        <v>1745</v>
      </c>
      <c r="BQ44" s="94">
        <v>555</v>
      </c>
      <c r="BR44" s="97">
        <v>0.2198019801980198</v>
      </c>
      <c r="BS44" s="94">
        <v>1010100</v>
      </c>
      <c r="BT44" s="106">
        <v>1820</v>
      </c>
      <c r="BU44" s="106">
        <v>16103.586142322098</v>
      </c>
      <c r="BV44" s="106">
        <v>12019.515463917525</v>
      </c>
      <c r="BW44" s="106">
        <v>12749.394736842105</v>
      </c>
      <c r="BX44" s="106">
        <v>16450.261904761905</v>
      </c>
      <c r="BY44" s="106">
        <v>18535.389705882353</v>
      </c>
      <c r="BZ44" s="95">
        <v>18898.202020202021</v>
      </c>
      <c r="CA44" s="95"/>
      <c r="CB44" s="95">
        <v>14072.173913043478</v>
      </c>
      <c r="CC44" s="97">
        <v>2.9605367186510634E-2</v>
      </c>
      <c r="CD44" s="97">
        <v>0.11410821287023443</v>
      </c>
      <c r="CE44" s="94">
        <v>299</v>
      </c>
    </row>
    <row r="45" spans="1:83" x14ac:dyDescent="0.25">
      <c r="A45" s="2">
        <v>39</v>
      </c>
      <c r="B45" s="2" t="s">
        <v>6</v>
      </c>
      <c r="C45" s="16">
        <v>12477</v>
      </c>
      <c r="D45" s="151">
        <v>1689</v>
      </c>
      <c r="E45" s="16">
        <v>2756</v>
      </c>
      <c r="F45" s="156">
        <v>16922</v>
      </c>
      <c r="G45" s="18">
        <v>0.15284122785926105</v>
      </c>
      <c r="H45" s="163">
        <v>8.9604872966257909E-2</v>
      </c>
      <c r="I45" s="170">
        <v>0.86164328657314626</v>
      </c>
      <c r="J45" s="163">
        <v>0.19698548865549587</v>
      </c>
      <c r="K45" s="163">
        <v>0.16020716443677169</v>
      </c>
      <c r="L45" s="135">
        <v>7.5498918009136814E-2</v>
      </c>
      <c r="M45" s="179">
        <v>0.4086719563997756</v>
      </c>
      <c r="N45" s="18">
        <v>0.59927007299270074</v>
      </c>
      <c r="O45" s="18"/>
      <c r="P45" s="127">
        <v>0.7</v>
      </c>
      <c r="Q45" s="127"/>
      <c r="R45" s="23">
        <v>0.5</v>
      </c>
      <c r="S45" s="23" t="s">
        <v>220</v>
      </c>
      <c r="T45" s="18">
        <v>0.20547945205479451</v>
      </c>
      <c r="U45" s="18">
        <v>0.48937175247992443</v>
      </c>
      <c r="V45" s="18">
        <v>0.500542888165038</v>
      </c>
      <c r="W45" s="18">
        <v>0.4044943820224719</v>
      </c>
      <c r="X45" s="24"/>
      <c r="Y45" s="24"/>
      <c r="Z45" s="24"/>
      <c r="AA45" s="24"/>
      <c r="AC45" s="16">
        <v>4</v>
      </c>
      <c r="AD45" s="16">
        <v>141</v>
      </c>
      <c r="AE45" s="16">
        <v>2492</v>
      </c>
      <c r="AF45" s="17">
        <v>674</v>
      </c>
      <c r="AG45" s="16">
        <v>3311</v>
      </c>
      <c r="AH45" s="18">
        <v>0.13724062613760465</v>
      </c>
      <c r="AI45" s="18">
        <v>1.1285038223516564E-2</v>
      </c>
      <c r="AJ45" s="18">
        <v>0.10848198034219148</v>
      </c>
      <c r="AK45" s="17"/>
      <c r="AL45" s="17"/>
      <c r="AM45" s="17"/>
      <c r="AN45" s="7">
        <v>3949</v>
      </c>
      <c r="AO45" s="8">
        <v>5.3999999999999999E-2</v>
      </c>
      <c r="AP45" s="2">
        <v>3277</v>
      </c>
      <c r="AQ45" s="3">
        <v>7.0000000000000007E-2</v>
      </c>
      <c r="AT45" s="120">
        <v>942</v>
      </c>
      <c r="AU45" s="25">
        <v>2070000</v>
      </c>
      <c r="AV45" s="26">
        <v>5099</v>
      </c>
      <c r="AW45" s="27">
        <v>18957211</v>
      </c>
      <c r="AX45" s="2">
        <v>628</v>
      </c>
      <c r="AY45" s="11">
        <v>3298976</v>
      </c>
      <c r="AZ45" s="2">
        <v>11</v>
      </c>
      <c r="BA45" s="11">
        <v>34394</v>
      </c>
      <c r="BB45" s="11"/>
      <c r="BC45" s="11"/>
      <c r="BD45" s="16">
        <v>486</v>
      </c>
      <c r="BE45" s="11">
        <v>902905.14</v>
      </c>
      <c r="BF45" s="18">
        <v>0.84</v>
      </c>
      <c r="BG45" s="18">
        <v>0.55000000000000004</v>
      </c>
      <c r="BH45" s="11">
        <v>4910</v>
      </c>
      <c r="BI45" s="2">
        <v>676</v>
      </c>
      <c r="BJ45" s="18">
        <v>0.36779107725788901</v>
      </c>
      <c r="BK45" s="16">
        <v>2802696</v>
      </c>
      <c r="BL45" s="11">
        <v>4146</v>
      </c>
      <c r="BM45" s="2">
        <v>748</v>
      </c>
      <c r="BN45" s="18">
        <v>0.40696409140369966</v>
      </c>
      <c r="BO45" s="2">
        <v>1226720</v>
      </c>
      <c r="BP45" s="11">
        <v>1640</v>
      </c>
      <c r="BQ45" s="2">
        <v>312</v>
      </c>
      <c r="BR45" s="18">
        <v>0.16974972796517954</v>
      </c>
      <c r="BS45" s="2">
        <v>924768</v>
      </c>
      <c r="BT45" s="11">
        <v>2964</v>
      </c>
      <c r="BU45" s="11">
        <v>15916.921422663358</v>
      </c>
      <c r="BV45" s="11">
        <v>12551.560553633219</v>
      </c>
      <c r="BW45" s="11">
        <v>13531.868131868132</v>
      </c>
      <c r="BX45" s="11">
        <v>16093.396153846154</v>
      </c>
      <c r="BY45" s="11">
        <v>18582.875471698113</v>
      </c>
      <c r="BZ45" s="16">
        <v>18988.788732394365</v>
      </c>
      <c r="CB45" s="16">
        <v>14055.381668946648</v>
      </c>
      <c r="CC45" s="18">
        <v>3.2194960005992979E-2</v>
      </c>
      <c r="CD45" s="18">
        <v>0.10149497245103301</v>
      </c>
      <c r="CE45" s="2">
        <v>731</v>
      </c>
    </row>
    <row r="46" spans="1:83" s="94" customFormat="1" x14ac:dyDescent="0.25">
      <c r="A46" s="94">
        <v>40</v>
      </c>
      <c r="B46" s="94" t="s">
        <v>8</v>
      </c>
      <c r="C46" s="95">
        <v>2545</v>
      </c>
      <c r="D46" s="152">
        <v>439</v>
      </c>
      <c r="E46" s="95">
        <v>4015</v>
      </c>
      <c r="F46" s="157">
        <v>6999</v>
      </c>
      <c r="G46" s="97">
        <v>0.19056974459724951</v>
      </c>
      <c r="H46" s="164">
        <v>0.10844793713163065</v>
      </c>
      <c r="I46" s="171">
        <v>0.82003929273084475</v>
      </c>
      <c r="J46" s="164">
        <v>0.21282454760031472</v>
      </c>
      <c r="K46" s="164">
        <v>0.11985172981878089</v>
      </c>
      <c r="L46" s="134">
        <v>1.7536345776031435</v>
      </c>
      <c r="M46" s="180">
        <v>0.44990176817288802</v>
      </c>
      <c r="N46" s="97">
        <v>0.35433989788475567</v>
      </c>
      <c r="O46" s="97"/>
      <c r="P46" s="128">
        <v>0.69</v>
      </c>
      <c r="Q46" s="128"/>
      <c r="R46" s="98"/>
      <c r="S46" s="98" t="s">
        <v>225</v>
      </c>
      <c r="T46" s="97">
        <v>0.22754491017964071</v>
      </c>
      <c r="U46" s="97">
        <v>0.41117764471057883</v>
      </c>
      <c r="V46" s="97">
        <v>0.47058823529411764</v>
      </c>
      <c r="W46" s="97">
        <v>0.25925925925925924</v>
      </c>
      <c r="X46" s="99"/>
      <c r="Y46" s="99"/>
      <c r="Z46" s="99"/>
      <c r="AA46" s="99"/>
      <c r="AB46" s="97"/>
      <c r="AC46" s="95"/>
      <c r="AD46" s="95">
        <v>1</v>
      </c>
      <c r="AE46" s="95">
        <v>445</v>
      </c>
      <c r="AF46" s="96">
        <v>166</v>
      </c>
      <c r="AG46" s="95">
        <v>612</v>
      </c>
      <c r="AH46" s="97">
        <v>2.5793650793650792E-2</v>
      </c>
      <c r="AI46" s="97">
        <v>2.1825396825396824E-2</v>
      </c>
      <c r="AJ46" s="97">
        <v>5.9523809523809521E-2</v>
      </c>
      <c r="AK46" s="96"/>
      <c r="AL46" s="96"/>
      <c r="AM46" s="96"/>
      <c r="AN46" s="100">
        <v>895</v>
      </c>
      <c r="AO46" s="101">
        <v>5.3999999999999999E-2</v>
      </c>
      <c r="AP46" s="94">
        <v>829</v>
      </c>
      <c r="AQ46" s="102">
        <v>8.8999999999999996E-2</v>
      </c>
      <c r="AR46" s="102"/>
      <c r="AS46" s="102"/>
      <c r="AT46" s="124">
        <v>4463</v>
      </c>
      <c r="AU46" s="103">
        <v>7533000</v>
      </c>
      <c r="AV46" s="104">
        <v>1145</v>
      </c>
      <c r="AW46" s="105">
        <v>4168940</v>
      </c>
      <c r="AX46" s="94">
        <v>122</v>
      </c>
      <c r="AY46" s="106">
        <v>628220</v>
      </c>
      <c r="AZ46" s="94">
        <v>5</v>
      </c>
      <c r="BA46" s="106">
        <v>20000</v>
      </c>
      <c r="BB46" s="106"/>
      <c r="BC46" s="106"/>
      <c r="BD46" s="95">
        <v>135</v>
      </c>
      <c r="BE46" s="106">
        <v>154806.63</v>
      </c>
      <c r="BF46" s="97">
        <v>0.96</v>
      </c>
      <c r="BG46" s="97">
        <v>0.8</v>
      </c>
      <c r="BH46" s="106">
        <v>4763</v>
      </c>
      <c r="BI46" s="94">
        <v>159</v>
      </c>
      <c r="BJ46" s="97">
        <v>0.3925925925925926</v>
      </c>
      <c r="BK46" s="95">
        <v>686244</v>
      </c>
      <c r="BL46" s="106">
        <v>4316</v>
      </c>
      <c r="BM46" s="94">
        <v>163</v>
      </c>
      <c r="BN46" s="97">
        <v>0.40246913580246912</v>
      </c>
      <c r="BO46" s="94">
        <v>324859</v>
      </c>
      <c r="BP46" s="106">
        <v>1993</v>
      </c>
      <c r="BQ46" s="94">
        <v>230</v>
      </c>
      <c r="BR46" s="97">
        <v>0.5679012345679012</v>
      </c>
      <c r="BS46" s="94">
        <v>537050</v>
      </c>
      <c r="BT46" s="106">
        <v>2335</v>
      </c>
      <c r="BU46" s="106">
        <v>15156.200819672131</v>
      </c>
      <c r="BV46" s="106">
        <v>11780.46</v>
      </c>
      <c r="BW46" s="106">
        <v>12186.9</v>
      </c>
      <c r="BX46" s="106">
        <v>15835.434782608696</v>
      </c>
      <c r="BY46" s="106">
        <v>18189.785714285714</v>
      </c>
      <c r="BZ46" s="95">
        <v>17597.96551724138</v>
      </c>
      <c r="CA46" s="95"/>
      <c r="CB46" s="95">
        <v>13642.415094339623</v>
      </c>
      <c r="CC46" s="97">
        <v>0.10440873559543706</v>
      </c>
      <c r="CD46" s="97">
        <v>0.12684867822824986</v>
      </c>
      <c r="CE46" s="94">
        <v>159</v>
      </c>
    </row>
    <row r="47" spans="1:83" x14ac:dyDescent="0.25">
      <c r="A47" s="2">
        <v>41</v>
      </c>
      <c r="B47" s="2" t="s">
        <v>7</v>
      </c>
      <c r="C47" s="16">
        <v>8349</v>
      </c>
      <c r="D47" s="151">
        <v>523</v>
      </c>
      <c r="E47" s="16">
        <v>47</v>
      </c>
      <c r="F47" s="156">
        <v>8919</v>
      </c>
      <c r="G47" s="18">
        <v>0.21236076176787638</v>
      </c>
      <c r="H47" s="163">
        <v>6.7313450712660206E-2</v>
      </c>
      <c r="I47" s="170">
        <v>0.67620987062769522</v>
      </c>
      <c r="J47" s="163">
        <v>0.11075152822725638</v>
      </c>
      <c r="K47" s="163">
        <v>8.4853786553361663E-2</v>
      </c>
      <c r="L47" s="135">
        <v>0.23164450832435021</v>
      </c>
      <c r="M47" s="179">
        <v>0.29009462211043241</v>
      </c>
      <c r="N47" s="18">
        <v>0.6341198806617846</v>
      </c>
      <c r="O47" s="18"/>
      <c r="P47" s="127">
        <v>0.78</v>
      </c>
      <c r="Q47" s="127"/>
      <c r="R47" s="23"/>
      <c r="S47" s="23" t="s">
        <v>226</v>
      </c>
      <c r="T47" s="18">
        <v>0.26150262085032033</v>
      </c>
      <c r="U47" s="18">
        <v>0.52766453115899825</v>
      </c>
      <c r="V47" s="18">
        <v>0.53655435473617297</v>
      </c>
      <c r="W47" s="18">
        <v>0.45569620253164556</v>
      </c>
      <c r="X47" s="24"/>
      <c r="Y47" s="24"/>
      <c r="Z47" s="24"/>
      <c r="AA47" s="24"/>
      <c r="AC47" s="16"/>
      <c r="AD47" s="16">
        <v>27</v>
      </c>
      <c r="AE47" s="16">
        <v>1653</v>
      </c>
      <c r="AF47" s="17">
        <v>165</v>
      </c>
      <c r="AG47" s="16">
        <v>1845</v>
      </c>
      <c r="AH47" s="18">
        <v>0.17841880341880342</v>
      </c>
      <c r="AI47" s="18">
        <v>1.9764957264957264E-2</v>
      </c>
      <c r="AJ47" s="18">
        <v>0.10523504273504274</v>
      </c>
      <c r="AK47" s="17"/>
      <c r="AL47" s="17"/>
      <c r="AM47" s="17"/>
      <c r="AN47" s="7">
        <v>1951</v>
      </c>
      <c r="AO47" s="8">
        <v>3.1E-2</v>
      </c>
      <c r="AP47" s="2">
        <v>1817</v>
      </c>
      <c r="AQ47" s="3">
        <v>4.3999999999999997E-2</v>
      </c>
      <c r="AT47" s="120">
        <v>1934</v>
      </c>
      <c r="AU47" s="25">
        <v>4849000</v>
      </c>
      <c r="AV47" s="26">
        <v>2422</v>
      </c>
      <c r="AW47" s="27">
        <v>8784072</v>
      </c>
      <c r="AX47" s="2">
        <v>988</v>
      </c>
      <c r="AY47" s="11">
        <v>6259737</v>
      </c>
      <c r="AZ47" s="2">
        <v>3</v>
      </c>
      <c r="BA47" s="11">
        <v>12000</v>
      </c>
      <c r="BB47" s="11"/>
      <c r="BC47" s="11"/>
      <c r="BD47" s="16">
        <v>321</v>
      </c>
      <c r="BE47" s="11">
        <v>397582.6</v>
      </c>
      <c r="BF47" s="18">
        <v>0.88</v>
      </c>
      <c r="BG47" s="18">
        <v>0.63</v>
      </c>
      <c r="BH47" s="11">
        <v>3571</v>
      </c>
      <c r="BI47" s="2">
        <v>479</v>
      </c>
      <c r="BJ47" s="18">
        <v>0.25752688172043009</v>
      </c>
      <c r="BK47" s="16">
        <v>1714820</v>
      </c>
      <c r="BL47" s="11">
        <v>3580</v>
      </c>
      <c r="BM47" s="2">
        <v>447</v>
      </c>
      <c r="BN47" s="18">
        <v>0.24032258064516129</v>
      </c>
      <c r="BO47" s="2">
        <v>1140744</v>
      </c>
      <c r="BP47" s="11">
        <v>2552</v>
      </c>
      <c r="BQ47" s="2">
        <v>792</v>
      </c>
      <c r="BR47" s="18">
        <v>0.4258064516129032</v>
      </c>
      <c r="BS47" s="2">
        <v>1315512</v>
      </c>
      <c r="BT47" s="11">
        <v>1661</v>
      </c>
      <c r="BU47" s="11">
        <v>17633.474912485413</v>
      </c>
      <c r="BV47" s="11">
        <v>12631.876288659794</v>
      </c>
      <c r="BW47" s="11">
        <v>13562.815217391304</v>
      </c>
      <c r="BX47" s="11">
        <v>16711.306532663315</v>
      </c>
      <c r="BY47" s="11">
        <v>19537.9670781893</v>
      </c>
      <c r="BZ47" s="16">
        <v>20201.508849557522</v>
      </c>
      <c r="CB47" s="16">
        <v>15385</v>
      </c>
      <c r="CC47" s="18">
        <v>2.2101266129506802E-2</v>
      </c>
      <c r="CD47" s="18">
        <v>0.1128077776503118</v>
      </c>
      <c r="CE47" s="2">
        <v>388</v>
      </c>
    </row>
    <row r="48" spans="1:83" x14ac:dyDescent="0.25">
      <c r="A48" s="2">
        <v>43</v>
      </c>
      <c r="D48" s="151"/>
      <c r="F48" s="156"/>
      <c r="H48" s="163"/>
      <c r="I48" s="170"/>
      <c r="J48" s="163"/>
      <c r="K48" s="163"/>
      <c r="M48" s="179"/>
      <c r="N48" s="18"/>
      <c r="O48" s="18"/>
      <c r="P48" s="127"/>
      <c r="Q48" s="127"/>
      <c r="R48" s="23"/>
      <c r="S48" s="23"/>
      <c r="X48" s="24"/>
      <c r="Y48" s="24"/>
      <c r="Z48" s="24"/>
      <c r="AA48" s="24"/>
      <c r="AC48" s="16"/>
      <c r="AD48" s="16"/>
      <c r="AE48" s="16"/>
      <c r="AF48" s="17"/>
      <c r="AG48" s="16"/>
      <c r="AK48" s="17"/>
      <c r="AL48" s="17"/>
      <c r="AM48" s="17"/>
      <c r="AN48" s="7"/>
      <c r="AO48" s="8"/>
      <c r="AV48" s="26"/>
      <c r="AW48" s="27"/>
      <c r="AY48" s="11"/>
      <c r="BA48" s="11"/>
      <c r="BB48" s="11"/>
      <c r="BC48" s="11"/>
      <c r="BD48" s="16"/>
    </row>
    <row r="49" spans="1:83" s="107" customFormat="1" x14ac:dyDescent="0.25">
      <c r="A49" s="107">
        <v>44</v>
      </c>
      <c r="B49" s="107" t="s">
        <v>40</v>
      </c>
      <c r="C49" s="108"/>
      <c r="D49" s="153"/>
      <c r="E49" s="108"/>
      <c r="F49" s="158"/>
      <c r="G49" s="110"/>
      <c r="H49" s="165"/>
      <c r="I49" s="172"/>
      <c r="J49" s="165"/>
      <c r="K49" s="165"/>
      <c r="L49" s="136"/>
      <c r="M49" s="181"/>
      <c r="N49" s="110"/>
      <c r="O49" s="110"/>
      <c r="P49" s="129"/>
      <c r="Q49" s="129"/>
      <c r="R49" s="111"/>
      <c r="S49" s="111"/>
      <c r="T49" s="110"/>
      <c r="U49" s="110"/>
      <c r="V49" s="110"/>
      <c r="W49" s="110"/>
      <c r="X49" s="112"/>
      <c r="Y49" s="112"/>
      <c r="Z49" s="112"/>
      <c r="AA49" s="112"/>
      <c r="AB49" s="110"/>
      <c r="AC49" s="108"/>
      <c r="AD49" s="108"/>
      <c r="AE49" s="108"/>
      <c r="AF49" s="109"/>
      <c r="AG49" s="108"/>
      <c r="AH49" s="110"/>
      <c r="AI49" s="110"/>
      <c r="AJ49" s="110"/>
      <c r="AK49" s="109"/>
      <c r="AL49" s="109"/>
      <c r="AM49" s="109"/>
      <c r="AN49" s="113"/>
      <c r="AO49" s="114"/>
      <c r="AQ49" s="115"/>
      <c r="AR49" s="115"/>
      <c r="AS49" s="115"/>
      <c r="AT49" s="125"/>
      <c r="AU49" s="116"/>
      <c r="AV49" s="117"/>
      <c r="AW49" s="118"/>
      <c r="AY49" s="119"/>
      <c r="BA49" s="119"/>
      <c r="BB49" s="119"/>
      <c r="BC49" s="119"/>
      <c r="BD49" s="108"/>
      <c r="BE49" s="119"/>
      <c r="BF49" s="110"/>
      <c r="BG49" s="110"/>
      <c r="BH49" s="119"/>
      <c r="BJ49" s="110"/>
      <c r="BK49" s="108"/>
      <c r="BL49" s="119"/>
      <c r="BN49" s="110"/>
      <c r="BP49" s="119"/>
      <c r="BR49" s="110"/>
      <c r="BT49" s="119"/>
      <c r="BU49" s="119"/>
      <c r="BV49" s="119"/>
      <c r="BW49" s="119"/>
      <c r="BX49" s="119"/>
      <c r="BY49" s="119"/>
      <c r="BZ49" s="108"/>
      <c r="CA49" s="108"/>
      <c r="CB49" s="108"/>
      <c r="CC49" s="110"/>
      <c r="CD49" s="110"/>
    </row>
    <row r="50" spans="1:83" x14ac:dyDescent="0.25">
      <c r="A50" s="2">
        <v>45</v>
      </c>
      <c r="B50" s="2" t="s">
        <v>608</v>
      </c>
      <c r="C50" s="16">
        <v>1832</v>
      </c>
      <c r="D50" s="151"/>
      <c r="E50" s="16">
        <v>931</v>
      </c>
      <c r="F50" s="156">
        <v>2763</v>
      </c>
      <c r="G50" s="18">
        <v>0.1326419213973799</v>
      </c>
      <c r="H50" s="163">
        <v>0.14683406113537117</v>
      </c>
      <c r="I50" s="170">
        <v>0.72112018669778299</v>
      </c>
      <c r="J50" s="163">
        <v>0.37882096069868998</v>
      </c>
      <c r="K50" s="163">
        <v>0.16211293260473589</v>
      </c>
      <c r="L50" s="135">
        <v>0.29803493449781659</v>
      </c>
      <c r="M50" s="179">
        <v>0.40938864628820959</v>
      </c>
      <c r="N50" s="18">
        <v>0.44340505144995324</v>
      </c>
      <c r="O50" s="18"/>
      <c r="P50" s="127">
        <v>0.73000000000000009</v>
      </c>
      <c r="Q50" s="127"/>
      <c r="R50" s="23"/>
      <c r="S50" s="23" t="s">
        <v>222</v>
      </c>
      <c r="T50" s="18">
        <v>0.31343283582089554</v>
      </c>
      <c r="U50" s="18">
        <v>0.47263681592039802</v>
      </c>
      <c r="V50" s="18">
        <v>0.4942528735632184</v>
      </c>
      <c r="W50" s="18">
        <v>0.46666666666666667</v>
      </c>
      <c r="X50" s="24"/>
      <c r="Y50" s="24"/>
      <c r="Z50" s="24"/>
      <c r="AA50" s="24"/>
      <c r="AC50" s="16">
        <v>16</v>
      </c>
      <c r="AD50" s="16">
        <v>4</v>
      </c>
      <c r="AE50" s="16">
        <v>314</v>
      </c>
      <c r="AF50" s="17"/>
      <c r="AG50" s="16">
        <v>334</v>
      </c>
      <c r="AH50" s="18">
        <v>0.13114754098360656</v>
      </c>
      <c r="AI50" s="18">
        <v>1.6393442622950821E-2</v>
      </c>
      <c r="AJ50" s="18">
        <v>1.3661202185792349E-2</v>
      </c>
      <c r="AK50" s="17"/>
      <c r="AL50" s="17"/>
      <c r="AM50" s="17"/>
      <c r="AN50" s="7">
        <v>382</v>
      </c>
      <c r="AO50" s="8">
        <v>6.8000000000000005E-2</v>
      </c>
      <c r="AP50" s="2">
        <v>358</v>
      </c>
      <c r="AQ50" s="3">
        <v>9.1999999999999998E-2</v>
      </c>
      <c r="AT50" s="120">
        <v>546</v>
      </c>
      <c r="AU50" s="25">
        <v>1589000</v>
      </c>
      <c r="AV50" s="26">
        <v>750</v>
      </c>
      <c r="AW50" s="27">
        <v>2623901</v>
      </c>
      <c r="AX50" s="2">
        <v>58</v>
      </c>
      <c r="AY50" s="11">
        <v>324723</v>
      </c>
      <c r="AZ50" s="2">
        <v>6</v>
      </c>
      <c r="BA50" s="11">
        <v>20438</v>
      </c>
      <c r="BB50" s="11"/>
      <c r="BC50" s="11"/>
      <c r="BD50" s="16">
        <v>80</v>
      </c>
      <c r="BE50" s="11">
        <v>52219.32</v>
      </c>
      <c r="BF50" s="18">
        <v>0.91</v>
      </c>
      <c r="BG50" s="18">
        <v>0.84</v>
      </c>
      <c r="BH50" s="11">
        <v>9358</v>
      </c>
      <c r="BI50" s="2">
        <v>93</v>
      </c>
      <c r="BJ50" s="18">
        <v>0.35632183908045978</v>
      </c>
      <c r="BK50" s="16">
        <v>429381</v>
      </c>
      <c r="BL50" s="11">
        <v>4617</v>
      </c>
      <c r="BM50" s="2">
        <v>115</v>
      </c>
      <c r="BN50" s="18">
        <v>0.44061302681992337</v>
      </c>
      <c r="BO50" s="2">
        <v>415150</v>
      </c>
      <c r="BP50" s="11">
        <v>3610</v>
      </c>
      <c r="BQ50" s="2">
        <v>216</v>
      </c>
      <c r="BR50" s="18">
        <v>0.82758620689655171</v>
      </c>
      <c r="BS50" s="2">
        <v>1214352</v>
      </c>
      <c r="BT50" s="11">
        <v>5622</v>
      </c>
      <c r="BU50" s="11">
        <v>14978.288461538461</v>
      </c>
      <c r="BV50" s="11">
        <v>9816.4137931034475</v>
      </c>
      <c r="BW50" s="11">
        <v>10748.75</v>
      </c>
      <c r="BX50" s="11">
        <v>13927.139534883721</v>
      </c>
      <c r="BY50" s="11">
        <v>19519.837209302324</v>
      </c>
      <c r="BZ50" s="16">
        <v>20926.294117647059</v>
      </c>
      <c r="CB50" s="16">
        <v>11890.760416666666</v>
      </c>
      <c r="CC50" s="18">
        <v>0.10048504757567844</v>
      </c>
      <c r="CD50" s="18">
        <v>5.4396191242745751E-2</v>
      </c>
      <c r="CE50" s="2">
        <v>96</v>
      </c>
    </row>
    <row r="51" spans="1:83" s="94" customFormat="1" x14ac:dyDescent="0.25">
      <c r="A51" s="94">
        <v>46</v>
      </c>
      <c r="B51" s="94" t="s">
        <v>609</v>
      </c>
      <c r="C51" s="95">
        <v>9548</v>
      </c>
      <c r="D51" s="152">
        <v>1145</v>
      </c>
      <c r="E51" s="95">
        <v>797</v>
      </c>
      <c r="F51" s="157">
        <v>11490</v>
      </c>
      <c r="G51" s="97">
        <v>0.1972140762463343</v>
      </c>
      <c r="H51" s="164">
        <v>5.8232090490155007E-2</v>
      </c>
      <c r="I51" s="171">
        <v>0.87901781009590052</v>
      </c>
      <c r="J51" s="164">
        <v>6.0431503979891076E-2</v>
      </c>
      <c r="K51" s="164">
        <v>9.3571042679632635E-2</v>
      </c>
      <c r="L51" s="134">
        <v>0.30802262253875157</v>
      </c>
      <c r="M51" s="180">
        <v>0.27461248428990365</v>
      </c>
      <c r="N51" s="97">
        <v>0.54819581125410044</v>
      </c>
      <c r="O51" s="97"/>
      <c r="P51" s="128">
        <v>0.75</v>
      </c>
      <c r="Q51" s="128"/>
      <c r="R51" s="98"/>
      <c r="S51" s="98" t="s">
        <v>167</v>
      </c>
      <c r="T51" s="97">
        <v>0.27551467367498905</v>
      </c>
      <c r="U51" s="97">
        <v>0.53569864213753837</v>
      </c>
      <c r="V51" s="97">
        <v>0.53958529688972667</v>
      </c>
      <c r="W51" s="97">
        <v>0.42982456140350878</v>
      </c>
      <c r="X51" s="99"/>
      <c r="Y51" s="99"/>
      <c r="Z51" s="99"/>
      <c r="AA51" s="99"/>
      <c r="AB51" s="97"/>
      <c r="AC51" s="95">
        <v>60</v>
      </c>
      <c r="AD51" s="95"/>
      <c r="AE51" s="95">
        <v>2000</v>
      </c>
      <c r="AF51" s="96">
        <v>215</v>
      </c>
      <c r="AG51" s="95">
        <v>2275</v>
      </c>
      <c r="AH51" s="97">
        <v>0.10204081632653061</v>
      </c>
      <c r="AI51" s="97">
        <v>2.7210884353741496E-2</v>
      </c>
      <c r="AJ51" s="97">
        <v>0.25804988662131517</v>
      </c>
      <c r="AK51" s="96"/>
      <c r="AL51" s="96"/>
      <c r="AM51" s="96"/>
      <c r="AN51" s="100">
        <v>2474</v>
      </c>
      <c r="AO51" s="101">
        <v>3.5999999999999997E-2</v>
      </c>
      <c r="AP51" s="94">
        <v>2273</v>
      </c>
      <c r="AQ51" s="102">
        <v>3.9E-2</v>
      </c>
      <c r="AR51" s="102"/>
      <c r="AS51" s="102"/>
      <c r="AT51" s="124">
        <v>2941</v>
      </c>
      <c r="AU51" s="103">
        <v>9722000</v>
      </c>
      <c r="AV51" s="104">
        <v>2622</v>
      </c>
      <c r="AW51" s="105">
        <v>9833112</v>
      </c>
      <c r="AX51" s="94">
        <v>401</v>
      </c>
      <c r="AY51" s="106">
        <v>2650866</v>
      </c>
      <c r="AZ51" s="94">
        <v>27</v>
      </c>
      <c r="BA51" s="106">
        <v>112048</v>
      </c>
      <c r="BB51" s="106"/>
      <c r="BC51" s="106"/>
      <c r="BD51" s="95">
        <v>325</v>
      </c>
      <c r="BE51" s="106">
        <v>455713.74</v>
      </c>
      <c r="BF51" s="97">
        <v>0.86</v>
      </c>
      <c r="BG51" s="97">
        <v>0.68</v>
      </c>
      <c r="BH51" s="106">
        <v>6317</v>
      </c>
      <c r="BI51" s="94">
        <v>548</v>
      </c>
      <c r="BJ51" s="97">
        <v>0.26145038167938933</v>
      </c>
      <c r="BK51" s="95">
        <v>2290092</v>
      </c>
      <c r="BL51" s="106">
        <v>4179</v>
      </c>
      <c r="BM51" s="94">
        <v>871</v>
      </c>
      <c r="BN51" s="97">
        <v>0.41555343511450382</v>
      </c>
      <c r="BO51" s="94">
        <v>2779361</v>
      </c>
      <c r="BP51" s="106">
        <v>3191</v>
      </c>
      <c r="BQ51" s="94">
        <v>1280</v>
      </c>
      <c r="BR51" s="97">
        <v>0.61068702290076338</v>
      </c>
      <c r="BS51" s="94">
        <v>3882240</v>
      </c>
      <c r="BT51" s="106">
        <v>3033</v>
      </c>
      <c r="BU51" s="106">
        <v>18974.071646341465</v>
      </c>
      <c r="BV51" s="106">
        <v>11109.1775147929</v>
      </c>
      <c r="BW51" s="106">
        <v>12517.658227848102</v>
      </c>
      <c r="BX51" s="106">
        <v>16880.989208633095</v>
      </c>
      <c r="BY51" s="106">
        <v>21984.519480519481</v>
      </c>
      <c r="BZ51" s="95">
        <v>23996.476190476191</v>
      </c>
      <c r="CA51" s="95"/>
      <c r="CB51" s="95">
        <v>14129.183471074381</v>
      </c>
      <c r="CC51" s="97">
        <v>0.13767298984701437</v>
      </c>
      <c r="CD51" s="97">
        <v>0.23121895220826727</v>
      </c>
      <c r="CE51" s="94">
        <v>605</v>
      </c>
    </row>
    <row r="52" spans="1:83" x14ac:dyDescent="0.25">
      <c r="A52" s="2">
        <v>47</v>
      </c>
      <c r="B52" s="2" t="s">
        <v>610</v>
      </c>
      <c r="C52" s="16">
        <v>1813</v>
      </c>
      <c r="D52" s="151"/>
      <c r="E52" s="16">
        <v>83</v>
      </c>
      <c r="F52" s="156">
        <v>1896</v>
      </c>
      <c r="G52" s="18">
        <v>0.22890237175951461</v>
      </c>
      <c r="H52" s="163">
        <v>6.398234969663541E-2</v>
      </c>
      <c r="I52" s="170">
        <v>0.80698835274542424</v>
      </c>
      <c r="J52" s="163">
        <v>4.0816326530612242E-2</v>
      </c>
      <c r="K52" s="163">
        <v>0.25464684014869887</v>
      </c>
      <c r="L52" s="135">
        <v>0.35907335907335908</v>
      </c>
      <c r="M52" s="179">
        <v>0.31880860452289023</v>
      </c>
      <c r="N52" s="18">
        <v>0.50115740740740744</v>
      </c>
      <c r="O52" s="18"/>
      <c r="P52" s="127">
        <v>0.78</v>
      </c>
      <c r="Q52" s="127"/>
      <c r="R52" s="23"/>
      <c r="S52" s="23" t="s">
        <v>205</v>
      </c>
      <c r="T52" s="18">
        <v>0.47480106100795755</v>
      </c>
      <c r="U52" s="18">
        <v>0.60477453580901852</v>
      </c>
      <c r="V52" s="18">
        <v>0.62544169611307421</v>
      </c>
      <c r="W52" s="18">
        <v>0.53164556962025311</v>
      </c>
      <c r="X52" s="24"/>
      <c r="Y52" s="24"/>
      <c r="Z52" s="24"/>
      <c r="AA52" s="24"/>
      <c r="AC52" s="16"/>
      <c r="AD52" s="16"/>
      <c r="AE52" s="16">
        <v>342</v>
      </c>
      <c r="AF52" s="17"/>
      <c r="AG52" s="16">
        <v>342</v>
      </c>
      <c r="AH52" s="18">
        <v>0.12903225806451613</v>
      </c>
      <c r="AI52" s="18">
        <v>2.5345622119815669E-2</v>
      </c>
      <c r="AJ52" s="18">
        <v>0.26267281105990781</v>
      </c>
      <c r="AK52" s="17"/>
      <c r="AL52" s="17"/>
      <c r="AM52" s="17"/>
      <c r="AN52" s="7">
        <v>352</v>
      </c>
      <c r="AO52" s="8">
        <v>3.4000000000000002E-2</v>
      </c>
      <c r="AP52" s="2">
        <v>364</v>
      </c>
      <c r="AQ52" s="3">
        <v>7.5999999999999998E-2</v>
      </c>
      <c r="AT52" s="120">
        <v>651</v>
      </c>
      <c r="AU52" s="25">
        <v>2181000</v>
      </c>
      <c r="AV52" s="26">
        <v>578</v>
      </c>
      <c r="AW52" s="27">
        <v>2287092</v>
      </c>
      <c r="AX52" s="2">
        <v>61</v>
      </c>
      <c r="AY52" s="11">
        <v>420864</v>
      </c>
      <c r="AZ52" s="2">
        <v>2</v>
      </c>
      <c r="BA52" s="11">
        <v>1488</v>
      </c>
      <c r="BB52" s="11"/>
      <c r="BC52" s="11"/>
      <c r="BD52" s="16">
        <v>115</v>
      </c>
      <c r="BE52" s="11">
        <v>107702</v>
      </c>
      <c r="BF52" s="18">
        <v>0.93</v>
      </c>
      <c r="BG52" s="18">
        <v>0.86</v>
      </c>
      <c r="BH52" s="11">
        <v>7524</v>
      </c>
      <c r="BI52" s="2">
        <v>179</v>
      </c>
      <c r="BJ52" s="18">
        <v>0.38744588744588743</v>
      </c>
      <c r="BK52" s="16">
        <v>738912</v>
      </c>
      <c r="BL52" s="11">
        <v>4128</v>
      </c>
      <c r="BM52" s="2">
        <v>193</v>
      </c>
      <c r="BN52" s="18">
        <v>0.41774891774891776</v>
      </c>
      <c r="BO52" s="2">
        <v>685729</v>
      </c>
      <c r="BP52" s="11">
        <v>3553</v>
      </c>
      <c r="BQ52" s="2">
        <v>395</v>
      </c>
      <c r="BR52" s="18">
        <v>0.85497835497835495</v>
      </c>
      <c r="BS52" s="2">
        <v>1562225</v>
      </c>
      <c r="BT52" s="11">
        <v>3955</v>
      </c>
      <c r="BU52" s="11">
        <v>16049.831125827815</v>
      </c>
      <c r="BV52" s="11">
        <v>9404.3877551020414</v>
      </c>
      <c r="BW52" s="11">
        <v>10507.804878048781</v>
      </c>
      <c r="BX52" s="11">
        <v>15017.067567567568</v>
      </c>
      <c r="BY52" s="11">
        <v>19886.42528735632</v>
      </c>
      <c r="BZ52" s="16">
        <v>21843.764705882353</v>
      </c>
      <c r="CB52" s="16">
        <v>12212.792682926829</v>
      </c>
      <c r="CC52" s="18">
        <v>8.6445329593282993E-2</v>
      </c>
      <c r="CD52" s="18">
        <v>0.23241513832294824</v>
      </c>
      <c r="CE52" s="2">
        <v>164</v>
      </c>
    </row>
    <row r="53" spans="1:83" s="94" customFormat="1" x14ac:dyDescent="0.25">
      <c r="A53" s="94">
        <v>48</v>
      </c>
      <c r="B53" s="94" t="s">
        <v>611</v>
      </c>
      <c r="C53" s="95">
        <v>410</v>
      </c>
      <c r="D53" s="152"/>
      <c r="E53" s="95">
        <v>4</v>
      </c>
      <c r="F53" s="157">
        <v>414</v>
      </c>
      <c r="G53" s="97">
        <v>0.34146341463414637</v>
      </c>
      <c r="H53" s="164">
        <v>5.1219512195121948E-2</v>
      </c>
      <c r="I53" s="171">
        <v>0.81203007518796988</v>
      </c>
      <c r="J53" s="164">
        <v>9.5121951219512196E-2</v>
      </c>
      <c r="K53" s="164">
        <v>0.1649746192893401</v>
      </c>
      <c r="L53" s="134"/>
      <c r="M53" s="180"/>
      <c r="N53" s="97"/>
      <c r="O53" s="97"/>
      <c r="P53" s="128">
        <v>0.85</v>
      </c>
      <c r="Q53" s="128"/>
      <c r="R53" s="98"/>
      <c r="S53" s="98" t="s">
        <v>197</v>
      </c>
      <c r="T53" s="97"/>
      <c r="U53" s="97"/>
      <c r="V53" s="97"/>
      <c r="W53" s="97"/>
      <c r="X53" s="99"/>
      <c r="Y53" s="99"/>
      <c r="Z53" s="99"/>
      <c r="AA53" s="99"/>
      <c r="AB53" s="97"/>
      <c r="AC53" s="95"/>
      <c r="AD53" s="95"/>
      <c r="AE53" s="95"/>
      <c r="AF53" s="96"/>
      <c r="AG53" s="95"/>
      <c r="AH53" s="97"/>
      <c r="AI53" s="97"/>
      <c r="AJ53" s="97"/>
      <c r="AK53" s="96"/>
      <c r="AL53" s="96"/>
      <c r="AM53" s="96"/>
      <c r="AN53" s="100"/>
      <c r="AO53" s="101"/>
      <c r="AQ53" s="102"/>
      <c r="AR53" s="102"/>
      <c r="AS53" s="102"/>
      <c r="AT53" s="124" t="s">
        <v>318</v>
      </c>
      <c r="AU53" s="103" t="s">
        <v>318</v>
      </c>
      <c r="AV53" s="104" t="s">
        <v>318</v>
      </c>
      <c r="AW53" s="105" t="s">
        <v>318</v>
      </c>
      <c r="AY53" s="106"/>
      <c r="BA53" s="106"/>
      <c r="BB53" s="106"/>
      <c r="BC53" s="106"/>
      <c r="BD53" s="95"/>
      <c r="BE53" s="106"/>
      <c r="BF53" s="97">
        <v>0.94</v>
      </c>
      <c r="BG53" s="97">
        <v>0.75</v>
      </c>
      <c r="BH53" s="106">
        <v>5344</v>
      </c>
      <c r="BI53" s="94">
        <v>33</v>
      </c>
      <c r="BJ53" s="97">
        <v>0.29729729729729731</v>
      </c>
      <c r="BK53" s="95">
        <v>157509</v>
      </c>
      <c r="BL53" s="106">
        <v>4773</v>
      </c>
      <c r="BM53" s="94">
        <v>43</v>
      </c>
      <c r="BN53" s="97">
        <v>0.38738738738738737</v>
      </c>
      <c r="BO53" s="94">
        <v>134375</v>
      </c>
      <c r="BP53" s="106">
        <v>3125</v>
      </c>
      <c r="BQ53" s="94">
        <v>74</v>
      </c>
      <c r="BR53" s="97">
        <v>0.66666666666666663</v>
      </c>
      <c r="BS53" s="94">
        <v>151626</v>
      </c>
      <c r="BT53" s="106">
        <v>2049</v>
      </c>
      <c r="BU53" s="106">
        <v>20272.666666666668</v>
      </c>
      <c r="BV53" s="106">
        <v>13528.222222222223</v>
      </c>
      <c r="BW53" s="106">
        <v>13471.454545454546</v>
      </c>
      <c r="BX53" s="106">
        <v>19113.588235294119</v>
      </c>
      <c r="BY53" s="106">
        <v>22653.260869565216</v>
      </c>
      <c r="BZ53" s="95">
        <v>24458.666666666668</v>
      </c>
      <c r="CA53" s="95"/>
      <c r="CB53" s="95">
        <v>16077.594594594595</v>
      </c>
      <c r="CC53" s="97">
        <v>0.20886050403491696</v>
      </c>
      <c r="CD53" s="97">
        <v>0.30513576512115326</v>
      </c>
      <c r="CE53" s="94">
        <v>37</v>
      </c>
    </row>
    <row r="54" spans="1:83" x14ac:dyDescent="0.25">
      <c r="A54" s="2">
        <v>49</v>
      </c>
      <c r="B54" s="2" t="s">
        <v>612</v>
      </c>
      <c r="C54" s="16">
        <v>32449</v>
      </c>
      <c r="D54" s="151">
        <v>17384</v>
      </c>
      <c r="E54" s="16">
        <v>2020</v>
      </c>
      <c r="F54" s="156">
        <v>51853</v>
      </c>
      <c r="G54" s="18">
        <v>0.17026718851120221</v>
      </c>
      <c r="H54" s="163">
        <v>7.186662146753367E-2</v>
      </c>
      <c r="I54" s="170">
        <v>0.68439310037553303</v>
      </c>
      <c r="J54" s="163">
        <v>0.1330497240975369</v>
      </c>
      <c r="K54" s="163">
        <v>0.20276001112347053</v>
      </c>
      <c r="L54" s="135">
        <v>0.22108539554377638</v>
      </c>
      <c r="M54" s="179">
        <v>0.24909858547258776</v>
      </c>
      <c r="N54" s="18">
        <v>0.55786081745717675</v>
      </c>
      <c r="O54" s="18"/>
      <c r="P54" s="127">
        <v>0.91</v>
      </c>
      <c r="Q54" s="127"/>
      <c r="R54" s="23"/>
      <c r="S54" s="23" t="s">
        <v>223</v>
      </c>
      <c r="T54" s="18">
        <v>0.50461424880029526</v>
      </c>
      <c r="U54" s="18">
        <v>0.72942045035068293</v>
      </c>
      <c r="V54" s="18">
        <v>0.75965665236051505</v>
      </c>
      <c r="W54" s="18">
        <v>0.61009174311926606</v>
      </c>
      <c r="X54" s="24"/>
      <c r="Y54" s="24"/>
      <c r="Z54" s="24"/>
      <c r="AA54" s="24"/>
      <c r="AC54" s="16">
        <v>214</v>
      </c>
      <c r="AD54" s="16"/>
      <c r="AE54" s="16">
        <v>7617</v>
      </c>
      <c r="AF54" s="17">
        <v>5346</v>
      </c>
      <c r="AG54" s="16">
        <v>13177</v>
      </c>
      <c r="AH54" s="18">
        <v>9.9317486467404098E-2</v>
      </c>
      <c r="AI54" s="18">
        <v>2.0828430218875028E-2</v>
      </c>
      <c r="AJ54" s="18">
        <v>0.2894798776182631</v>
      </c>
      <c r="AK54" s="17"/>
      <c r="AL54" s="17"/>
      <c r="AM54" s="17"/>
      <c r="AN54" s="7">
        <v>8975</v>
      </c>
      <c r="AO54" s="8">
        <v>3.2000000000000001E-2</v>
      </c>
      <c r="AP54" s="2">
        <v>8402</v>
      </c>
      <c r="AQ54" s="3">
        <v>3.7999999999999999E-2</v>
      </c>
      <c r="AT54" s="120">
        <v>7174</v>
      </c>
      <c r="AU54" s="25">
        <v>24254000</v>
      </c>
      <c r="AV54" s="26">
        <v>8083</v>
      </c>
      <c r="AW54" s="27">
        <v>30645438</v>
      </c>
      <c r="AX54" s="2">
        <v>1632</v>
      </c>
      <c r="AY54" s="11">
        <v>11278872</v>
      </c>
      <c r="AZ54" s="2">
        <v>30</v>
      </c>
      <c r="BA54" s="11">
        <v>120517</v>
      </c>
      <c r="BB54" s="11"/>
      <c r="BC54" s="11"/>
      <c r="BD54" s="16">
        <v>1884</v>
      </c>
      <c r="BE54" s="11">
        <v>2228205.3199999998</v>
      </c>
      <c r="BF54" s="18">
        <v>0.82</v>
      </c>
      <c r="BG54" s="18">
        <v>0.65</v>
      </c>
      <c r="BH54" s="11">
        <v>7171</v>
      </c>
      <c r="BI54" s="2">
        <v>1200</v>
      </c>
      <c r="BJ54" s="18">
        <v>0.22413149047441167</v>
      </c>
      <c r="BK54" s="16">
        <v>5494800</v>
      </c>
      <c r="BL54" s="11">
        <v>4579</v>
      </c>
      <c r="BM54" s="2">
        <v>2073</v>
      </c>
      <c r="BN54" s="18">
        <v>0.38718714979454616</v>
      </c>
      <c r="BO54" s="2">
        <v>5317245</v>
      </c>
      <c r="BP54" s="11">
        <v>2565</v>
      </c>
      <c r="BQ54" s="2">
        <v>2780</v>
      </c>
      <c r="BR54" s="18">
        <v>0.51923795293238695</v>
      </c>
      <c r="BS54" s="2">
        <v>14305880</v>
      </c>
      <c r="BT54" s="11">
        <v>5146</v>
      </c>
      <c r="BU54" s="11">
        <v>18206.604927782497</v>
      </c>
      <c r="BV54" s="11">
        <v>11001.586538461539</v>
      </c>
      <c r="BW54" s="11">
        <v>12154.168750000001</v>
      </c>
      <c r="BX54" s="11">
        <v>16705.524940617579</v>
      </c>
      <c r="BY54" s="11">
        <v>21533.079505300353</v>
      </c>
      <c r="BZ54" s="16">
        <v>24043.748019017432</v>
      </c>
      <c r="CB54" s="16">
        <v>13395.868625756266</v>
      </c>
      <c r="CC54" s="18">
        <v>0.12296838213675509</v>
      </c>
      <c r="CD54" s="18">
        <v>0.2628021657881956</v>
      </c>
      <c r="CE54" s="2">
        <v>1157</v>
      </c>
    </row>
    <row r="55" spans="1:83" x14ac:dyDescent="0.25">
      <c r="A55" s="2">
        <v>51</v>
      </c>
      <c r="D55" s="151"/>
      <c r="F55" s="156"/>
      <c r="H55" s="163"/>
      <c r="I55" s="170"/>
      <c r="J55" s="163"/>
      <c r="K55" s="163"/>
      <c r="M55" s="179"/>
      <c r="N55" s="132"/>
      <c r="O55" s="132"/>
      <c r="P55" s="127"/>
      <c r="Q55" s="127"/>
      <c r="R55" s="23"/>
      <c r="S55" s="23"/>
      <c r="X55" s="24"/>
      <c r="Y55" s="24"/>
      <c r="Z55" s="24"/>
      <c r="AA55" s="24"/>
      <c r="AC55" s="16"/>
      <c r="AD55" s="16"/>
      <c r="AE55" s="16"/>
      <c r="AF55" s="17"/>
      <c r="AG55" s="16"/>
      <c r="AK55" s="17"/>
      <c r="AL55" s="17"/>
      <c r="AM55" s="17"/>
      <c r="AN55" s="7"/>
      <c r="AO55" s="8"/>
      <c r="AV55" s="26"/>
      <c r="AW55" s="27"/>
      <c r="AY55" s="11"/>
      <c r="BA55" s="11"/>
      <c r="BB55" s="11"/>
      <c r="BC55" s="11"/>
      <c r="BD55" s="16"/>
    </row>
    <row r="56" spans="1:83" s="107" customFormat="1" x14ac:dyDescent="0.25">
      <c r="A56" s="107">
        <v>52</v>
      </c>
      <c r="B56" s="107" t="s">
        <v>145</v>
      </c>
      <c r="C56" s="108"/>
      <c r="D56" s="153"/>
      <c r="E56" s="108"/>
      <c r="F56" s="158"/>
      <c r="G56" s="110"/>
      <c r="H56" s="165"/>
      <c r="I56" s="172"/>
      <c r="J56" s="165"/>
      <c r="K56" s="165"/>
      <c r="L56" s="136"/>
      <c r="M56" s="181"/>
      <c r="N56" s="110"/>
      <c r="O56" s="110"/>
      <c r="P56" s="129"/>
      <c r="Q56" s="129"/>
      <c r="R56" s="111"/>
      <c r="S56" s="111"/>
      <c r="T56" s="110"/>
      <c r="U56" s="110"/>
      <c r="V56" s="110"/>
      <c r="W56" s="110"/>
      <c r="X56" s="112"/>
      <c r="Y56" s="112"/>
      <c r="Z56" s="112"/>
      <c r="AA56" s="112"/>
      <c r="AB56" s="110"/>
      <c r="AC56" s="108"/>
      <c r="AD56" s="108"/>
      <c r="AE56" s="108"/>
      <c r="AF56" s="109"/>
      <c r="AG56" s="108"/>
      <c r="AH56" s="110"/>
      <c r="AI56" s="110"/>
      <c r="AJ56" s="110"/>
      <c r="AK56" s="109"/>
      <c r="AL56" s="109"/>
      <c r="AM56" s="109"/>
      <c r="AN56" s="113"/>
      <c r="AO56" s="114"/>
      <c r="AQ56" s="115"/>
      <c r="AR56" s="115"/>
      <c r="AS56" s="115"/>
      <c r="AT56" s="125"/>
      <c r="AU56" s="116"/>
      <c r="AV56" s="117"/>
      <c r="AW56" s="118"/>
      <c r="AY56" s="119"/>
      <c r="BA56" s="119"/>
      <c r="BB56" s="119"/>
      <c r="BC56" s="119"/>
      <c r="BD56" s="108"/>
      <c r="BE56" s="119"/>
      <c r="BF56" s="110"/>
      <c r="BG56" s="110"/>
      <c r="BH56" s="119"/>
      <c r="BJ56" s="110"/>
      <c r="BK56" s="108"/>
      <c r="BL56" s="119"/>
      <c r="BN56" s="110"/>
      <c r="BP56" s="119"/>
      <c r="BR56" s="110"/>
      <c r="BT56" s="119"/>
      <c r="BU56" s="119"/>
      <c r="BV56" s="119"/>
      <c r="BW56" s="119"/>
      <c r="BX56" s="119"/>
      <c r="BY56" s="119"/>
      <c r="BZ56" s="108"/>
      <c r="CA56" s="108"/>
      <c r="CB56" s="108"/>
      <c r="CC56" s="110"/>
      <c r="CD56" s="110"/>
    </row>
    <row r="57" spans="1:83" x14ac:dyDescent="0.25">
      <c r="A57" s="2">
        <v>53</v>
      </c>
      <c r="B57" s="2" t="s">
        <v>138</v>
      </c>
      <c r="C57" s="16">
        <v>334</v>
      </c>
      <c r="D57" s="151"/>
      <c r="F57" s="156">
        <v>334</v>
      </c>
      <c r="G57" s="18">
        <v>0.30239520958083832</v>
      </c>
      <c r="H57" s="163">
        <v>0.15269461077844312</v>
      </c>
      <c r="I57" s="170">
        <v>1</v>
      </c>
      <c r="J57" s="163">
        <v>0.65568862275449102</v>
      </c>
      <c r="K57" s="163">
        <v>0.94610778443113774</v>
      </c>
      <c r="L57" s="135">
        <v>0.18862275449101795</v>
      </c>
      <c r="M57" s="179">
        <v>0.91317365269461082</v>
      </c>
      <c r="N57" s="18">
        <v>0.28000000000000003</v>
      </c>
      <c r="O57" s="18"/>
      <c r="P57" s="127"/>
      <c r="Q57" s="127"/>
      <c r="R57" s="23"/>
      <c r="S57" s="23"/>
      <c r="X57" s="24">
        <v>0.11</v>
      </c>
      <c r="Y57" s="24"/>
      <c r="Z57" s="24"/>
      <c r="AA57" s="24"/>
      <c r="AC57" s="16">
        <v>8</v>
      </c>
      <c r="AD57" s="16">
        <v>24</v>
      </c>
      <c r="AE57" s="16"/>
      <c r="AF57" s="17"/>
      <c r="AG57" s="16">
        <v>32</v>
      </c>
      <c r="AJ57" s="18">
        <v>2.8571428571428571E-2</v>
      </c>
      <c r="AK57" s="17"/>
      <c r="AL57" s="17"/>
      <c r="AM57" s="17"/>
      <c r="AN57" s="7">
        <v>0</v>
      </c>
      <c r="AO57" s="8">
        <v>0</v>
      </c>
      <c r="AP57" s="2">
        <v>0</v>
      </c>
      <c r="AQ57" s="3">
        <v>0</v>
      </c>
      <c r="AT57" s="120">
        <v>63</v>
      </c>
      <c r="AU57" s="25">
        <v>27000</v>
      </c>
      <c r="AV57" s="26">
        <v>305</v>
      </c>
      <c r="AW57" s="27">
        <v>1215044</v>
      </c>
      <c r="AY57" s="11"/>
      <c r="AZ57" s="2">
        <v>140</v>
      </c>
      <c r="BA57" s="11">
        <v>386000</v>
      </c>
      <c r="BB57" s="11"/>
      <c r="BC57" s="11"/>
      <c r="BD57" s="16">
        <v>1</v>
      </c>
      <c r="BE57" s="11">
        <v>2158.5</v>
      </c>
      <c r="BF57" s="18">
        <v>1</v>
      </c>
      <c r="BG57" s="18">
        <v>1</v>
      </c>
      <c r="BH57" s="11">
        <v>6038</v>
      </c>
      <c r="BI57" s="2">
        <v>28</v>
      </c>
      <c r="BJ57" s="18">
        <v>1</v>
      </c>
      <c r="BK57" s="16">
        <v>143388</v>
      </c>
      <c r="BL57" s="11">
        <v>5121</v>
      </c>
      <c r="BM57" s="2">
        <v>14</v>
      </c>
      <c r="BN57" s="18">
        <v>0.5</v>
      </c>
      <c r="BO57" s="2">
        <v>21434</v>
      </c>
      <c r="BP57" s="11">
        <v>1531</v>
      </c>
      <c r="BQ57" s="2">
        <v>10</v>
      </c>
      <c r="BR57" s="18">
        <v>0.35714285714285715</v>
      </c>
      <c r="BS57" s="2">
        <v>5500</v>
      </c>
      <c r="BT57" s="11">
        <v>550</v>
      </c>
      <c r="BU57" s="11">
        <v>16529</v>
      </c>
      <c r="BV57" s="11">
        <v>16529</v>
      </c>
      <c r="BW57" s="11">
        <v>16529</v>
      </c>
      <c r="BX57" s="11" t="s">
        <v>299</v>
      </c>
      <c r="BY57" s="11" t="s">
        <v>299</v>
      </c>
      <c r="BZ57" s="16" t="s">
        <v>299</v>
      </c>
      <c r="CB57" s="16">
        <v>16529</v>
      </c>
      <c r="CC57" s="18">
        <v>0.65787029514484407</v>
      </c>
      <c r="CD57" s="18">
        <v>0.46704816181622832</v>
      </c>
      <c r="CE57" s="2">
        <v>28</v>
      </c>
    </row>
    <row r="58" spans="1:83" s="94" customFormat="1" x14ac:dyDescent="0.25">
      <c r="A58" s="94">
        <v>54</v>
      </c>
      <c r="B58" s="94" t="s">
        <v>139</v>
      </c>
      <c r="C58" s="95">
        <v>84</v>
      </c>
      <c r="D58" s="152"/>
      <c r="E58" s="95"/>
      <c r="F58" s="157">
        <v>84</v>
      </c>
      <c r="G58" s="97">
        <v>0.23809523809523808</v>
      </c>
      <c r="H58" s="164">
        <v>7.1428571428571425E-2</v>
      </c>
      <c r="I58" s="171">
        <v>1</v>
      </c>
      <c r="J58" s="164">
        <v>0.75903614457831325</v>
      </c>
      <c r="K58" s="164">
        <v>0.87951807228915657</v>
      </c>
      <c r="L58" s="134">
        <v>0.15476190476190477</v>
      </c>
      <c r="M58" s="180">
        <v>1.2261904761904763</v>
      </c>
      <c r="N58" s="97">
        <v>0.08</v>
      </c>
      <c r="O58" s="97"/>
      <c r="P58" s="128"/>
      <c r="Q58" s="128"/>
      <c r="R58" s="98" t="s">
        <v>221</v>
      </c>
      <c r="S58" s="98"/>
      <c r="T58" s="97"/>
      <c r="U58" s="97"/>
      <c r="V58" s="97"/>
      <c r="W58" s="97"/>
      <c r="X58" s="99">
        <v>0.03</v>
      </c>
      <c r="Y58" s="99"/>
      <c r="Z58" s="99"/>
      <c r="AA58" s="99"/>
      <c r="AB58" s="97"/>
      <c r="AC58" s="95"/>
      <c r="AD58" s="95">
        <v>9</v>
      </c>
      <c r="AE58" s="95"/>
      <c r="AF58" s="96"/>
      <c r="AG58" s="95">
        <v>9</v>
      </c>
      <c r="AH58" s="97"/>
      <c r="AI58" s="97"/>
      <c r="AJ58" s="97"/>
      <c r="AK58" s="96"/>
      <c r="AL58" s="96"/>
      <c r="AM58" s="96"/>
      <c r="AN58" s="100"/>
      <c r="AO58" s="101"/>
      <c r="AQ58" s="102"/>
      <c r="AR58" s="102"/>
      <c r="AS58" s="102"/>
      <c r="AT58" s="124">
        <v>13</v>
      </c>
      <c r="AU58" s="103">
        <v>2000</v>
      </c>
      <c r="AV58" s="104">
        <v>103</v>
      </c>
      <c r="AW58" s="105">
        <v>376800.53</v>
      </c>
      <c r="AY58" s="106"/>
      <c r="AZ58" s="94">
        <v>14</v>
      </c>
      <c r="BA58" s="106">
        <v>48000</v>
      </c>
      <c r="BB58" s="106"/>
      <c r="BC58" s="106"/>
      <c r="BD58" s="95">
        <v>2</v>
      </c>
      <c r="BE58" s="106">
        <v>691.58</v>
      </c>
      <c r="BF58" s="97">
        <v>1</v>
      </c>
      <c r="BG58" s="97">
        <v>1</v>
      </c>
      <c r="BH58" s="106">
        <v>9222</v>
      </c>
      <c r="BI58" s="94">
        <v>17</v>
      </c>
      <c r="BJ58" s="97">
        <v>1</v>
      </c>
      <c r="BK58" s="95">
        <v>89879</v>
      </c>
      <c r="BL58" s="106">
        <v>5287</v>
      </c>
      <c r="BM58" s="94">
        <v>12</v>
      </c>
      <c r="BN58" s="97">
        <v>0.70588235294117652</v>
      </c>
      <c r="BO58" s="94">
        <v>34248</v>
      </c>
      <c r="BP58" s="106">
        <v>2854</v>
      </c>
      <c r="BQ58" s="94">
        <v>13</v>
      </c>
      <c r="BR58" s="97">
        <v>0.76470588235294112</v>
      </c>
      <c r="BS58" s="94">
        <v>32656</v>
      </c>
      <c r="BT58" s="106">
        <v>2512</v>
      </c>
      <c r="BU58" s="106">
        <v>6162.8823529411766</v>
      </c>
      <c r="BV58" s="106">
        <v>6162.8823529411766</v>
      </c>
      <c r="BW58" s="106">
        <v>6162.8823529411766</v>
      </c>
      <c r="BX58" s="106" t="s">
        <v>299</v>
      </c>
      <c r="BY58" s="106" t="s">
        <v>299</v>
      </c>
      <c r="BZ58" s="95" t="s">
        <v>299</v>
      </c>
      <c r="CA58" s="95"/>
      <c r="CB58" s="95">
        <v>15385</v>
      </c>
      <c r="CC58" s="97">
        <v>0.6511939898041319</v>
      </c>
      <c r="CD58" s="97">
        <v>0.52427020013167391</v>
      </c>
      <c r="CE58" s="94">
        <v>17</v>
      </c>
    </row>
    <row r="59" spans="1:83" s="94" customFormat="1" x14ac:dyDescent="0.25">
      <c r="A59" s="94">
        <v>56</v>
      </c>
      <c r="C59" s="95"/>
      <c r="D59" s="152"/>
      <c r="E59" s="95"/>
      <c r="F59" s="157"/>
      <c r="G59" s="97"/>
      <c r="H59" s="164"/>
      <c r="I59" s="171"/>
      <c r="J59" s="164"/>
      <c r="K59" s="164"/>
      <c r="L59" s="134"/>
      <c r="M59" s="180"/>
      <c r="N59" s="97"/>
      <c r="O59" s="97"/>
      <c r="P59" s="128"/>
      <c r="Q59" s="128"/>
      <c r="R59" s="98"/>
      <c r="S59" s="98"/>
      <c r="T59" s="97"/>
      <c r="U59" s="97"/>
      <c r="V59" s="97"/>
      <c r="W59" s="97"/>
      <c r="X59" s="99"/>
      <c r="Y59" s="99"/>
      <c r="Z59" s="99"/>
      <c r="AA59" s="99"/>
      <c r="AB59" s="97"/>
      <c r="AC59" s="95"/>
      <c r="AD59" s="95"/>
      <c r="AE59" s="95"/>
      <c r="AF59" s="96"/>
      <c r="AG59" s="95"/>
      <c r="AH59" s="97"/>
      <c r="AI59" s="97"/>
      <c r="AJ59" s="97"/>
      <c r="AK59" s="96"/>
      <c r="AL59" s="96"/>
      <c r="AM59" s="96"/>
      <c r="AN59" s="100"/>
      <c r="AO59" s="101"/>
      <c r="AQ59" s="102"/>
      <c r="AR59" s="102"/>
      <c r="AS59" s="102"/>
      <c r="AT59" s="124"/>
      <c r="AU59" s="103"/>
      <c r="AV59" s="104"/>
      <c r="AW59" s="105"/>
      <c r="AY59" s="106"/>
      <c r="BA59" s="106"/>
      <c r="BB59" s="106"/>
      <c r="BC59" s="106"/>
      <c r="BD59" s="95"/>
      <c r="BE59" s="106"/>
      <c r="BF59" s="97"/>
      <c r="BG59" s="97"/>
      <c r="BH59" s="106"/>
      <c r="BJ59" s="97"/>
      <c r="BK59" s="95"/>
      <c r="BL59" s="106"/>
      <c r="BN59" s="97"/>
      <c r="BP59" s="106"/>
      <c r="BR59" s="97"/>
      <c r="BT59" s="106"/>
      <c r="BU59" s="106"/>
      <c r="BV59" s="106"/>
      <c r="BW59" s="106"/>
      <c r="BX59" s="106"/>
      <c r="BY59" s="106"/>
      <c r="BZ59" s="95"/>
      <c r="CA59" s="95"/>
      <c r="CB59" s="95"/>
      <c r="CC59" s="97"/>
      <c r="CD59" s="97"/>
    </row>
    <row r="60" spans="1:83" s="15" customFormat="1" x14ac:dyDescent="0.25">
      <c r="A60" s="15">
        <v>57</v>
      </c>
      <c r="B60" s="15" t="s">
        <v>148</v>
      </c>
      <c r="C60" s="29"/>
      <c r="D60" s="154"/>
      <c r="E60" s="29"/>
      <c r="F60" s="159"/>
      <c r="G60" s="31"/>
      <c r="H60" s="166"/>
      <c r="I60" s="173"/>
      <c r="J60" s="166"/>
      <c r="K60" s="166"/>
      <c r="L60" s="140"/>
      <c r="M60" s="182"/>
      <c r="N60" s="31"/>
      <c r="O60" s="31"/>
      <c r="P60" s="130"/>
      <c r="Q60" s="130"/>
      <c r="R60" s="126"/>
      <c r="S60" s="126"/>
      <c r="T60" s="31"/>
      <c r="U60" s="31"/>
      <c r="V60" s="31"/>
      <c r="W60" s="31"/>
      <c r="X60" s="32"/>
      <c r="Y60" s="32"/>
      <c r="Z60" s="32"/>
      <c r="AA60" s="32"/>
      <c r="AB60" s="31"/>
      <c r="AC60" s="29"/>
      <c r="AD60" s="29"/>
      <c r="AE60" s="29"/>
      <c r="AF60" s="30"/>
      <c r="AG60" s="29"/>
      <c r="AH60" s="31"/>
      <c r="AI60" s="31"/>
      <c r="AJ60" s="31"/>
      <c r="AK60" s="30"/>
      <c r="AL60" s="30"/>
      <c r="AM60" s="30"/>
      <c r="AN60" s="9"/>
      <c r="AO60" s="10"/>
      <c r="AQ60" s="4"/>
      <c r="AR60" s="4"/>
      <c r="AS60" s="4"/>
      <c r="AT60" s="123"/>
      <c r="AU60" s="19"/>
      <c r="AV60" s="33"/>
      <c r="AW60" s="34"/>
      <c r="AY60" s="21"/>
      <c r="BA60" s="21"/>
      <c r="BB60" s="21"/>
      <c r="BC60" s="21"/>
      <c r="BD60" s="29"/>
      <c r="BE60" s="21"/>
      <c r="BF60" s="31"/>
      <c r="BG60" s="31"/>
      <c r="BH60" s="21"/>
      <c r="BJ60" s="31"/>
      <c r="BK60" s="29"/>
      <c r="BL60" s="21"/>
      <c r="BN60" s="31"/>
      <c r="BP60" s="21"/>
      <c r="BR60" s="31"/>
      <c r="BT60" s="21"/>
      <c r="BU60" s="21"/>
      <c r="BV60" s="21"/>
      <c r="BW60" s="21"/>
      <c r="BX60" s="21"/>
      <c r="BY60" s="21"/>
      <c r="BZ60" s="29"/>
      <c r="CA60" s="29"/>
      <c r="CB60" s="29"/>
      <c r="CC60" s="31"/>
      <c r="CD60" s="31"/>
    </row>
    <row r="61" spans="1:83" s="94" customFormat="1" x14ac:dyDescent="0.25">
      <c r="A61" s="94">
        <v>58</v>
      </c>
      <c r="B61" s="94" t="s">
        <v>46</v>
      </c>
      <c r="C61" s="95">
        <v>2855</v>
      </c>
      <c r="D61" s="152">
        <v>843</v>
      </c>
      <c r="E61" s="95"/>
      <c r="F61" s="157">
        <v>3698</v>
      </c>
      <c r="G61" s="97">
        <v>0.13415061295971978</v>
      </c>
      <c r="H61" s="164">
        <v>0.11033274956217162</v>
      </c>
      <c r="I61" s="171">
        <v>0.88625592417061616</v>
      </c>
      <c r="J61" s="164">
        <v>0.323292469352014</v>
      </c>
      <c r="K61" s="164">
        <v>0.29233105542900534</v>
      </c>
      <c r="L61" s="134">
        <v>0.3691768826619965</v>
      </c>
      <c r="M61" s="180">
        <v>0.43152364273204902</v>
      </c>
      <c r="N61" s="97">
        <v>0.71</v>
      </c>
      <c r="O61" s="97"/>
      <c r="P61" s="128">
        <v>0.78999999999999992</v>
      </c>
      <c r="Q61" s="128"/>
      <c r="R61" s="98"/>
      <c r="S61" s="98" t="s">
        <v>171</v>
      </c>
      <c r="T61" s="97">
        <v>0.41221374045801529</v>
      </c>
      <c r="U61" s="97">
        <v>0.60305343511450382</v>
      </c>
      <c r="V61" s="97">
        <v>0.61980830670926512</v>
      </c>
      <c r="W61" s="97">
        <v>0.50769230769230766</v>
      </c>
      <c r="X61" s="99"/>
      <c r="Y61" s="99"/>
      <c r="Z61" s="99"/>
      <c r="AA61" s="99"/>
      <c r="AB61" s="97"/>
      <c r="AC61" s="95">
        <v>2</v>
      </c>
      <c r="AD61" s="95"/>
      <c r="AE61" s="95">
        <v>603</v>
      </c>
      <c r="AF61" s="96">
        <v>248</v>
      </c>
      <c r="AG61" s="95">
        <v>853</v>
      </c>
      <c r="AH61" s="97">
        <v>0.11366711772665765</v>
      </c>
      <c r="AI61" s="97">
        <v>1.7591339648173207E-2</v>
      </c>
      <c r="AJ61" s="97">
        <v>0.12449255751014884</v>
      </c>
      <c r="AK61" s="96"/>
      <c r="AL61" s="96"/>
      <c r="AM61" s="96"/>
      <c r="AN61" s="100">
        <v>1093</v>
      </c>
      <c r="AO61" s="101">
        <v>3.6999999999999998E-2</v>
      </c>
      <c r="AP61" s="94">
        <v>980</v>
      </c>
      <c r="AQ61" s="102">
        <v>6.2E-2</v>
      </c>
      <c r="AR61" s="102"/>
      <c r="AS61" s="102"/>
      <c r="AT61" s="124">
        <v>1054</v>
      </c>
      <c r="AU61" s="103">
        <v>3496000</v>
      </c>
      <c r="AV61" s="104">
        <v>1232</v>
      </c>
      <c r="AW61" s="105">
        <v>4590872</v>
      </c>
      <c r="AX61" s="94">
        <v>100</v>
      </c>
      <c r="AY61" s="106">
        <v>735566</v>
      </c>
      <c r="AZ61" s="94">
        <v>23</v>
      </c>
      <c r="BA61" s="106">
        <v>92667</v>
      </c>
      <c r="BB61" s="106"/>
      <c r="BC61" s="106"/>
      <c r="BD61" s="95">
        <v>292</v>
      </c>
      <c r="BE61" s="106">
        <v>245968</v>
      </c>
      <c r="BF61" s="97">
        <v>0.98</v>
      </c>
      <c r="BG61" s="97">
        <v>0.98</v>
      </c>
      <c r="BH61" s="106">
        <v>18322</v>
      </c>
      <c r="BI61" s="94">
        <v>184</v>
      </c>
      <c r="BJ61" s="97">
        <v>0.48167539267015708</v>
      </c>
      <c r="BK61" s="95">
        <v>899760</v>
      </c>
      <c r="BL61" s="106">
        <v>4890</v>
      </c>
      <c r="BM61" s="94">
        <v>203</v>
      </c>
      <c r="BN61" s="97">
        <v>0.53141361256544506</v>
      </c>
      <c r="BO61" s="94">
        <v>704816</v>
      </c>
      <c r="BP61" s="106">
        <v>3472</v>
      </c>
      <c r="BQ61" s="94">
        <v>372</v>
      </c>
      <c r="BR61" s="97">
        <v>0.97382198952879584</v>
      </c>
      <c r="BS61" s="94">
        <v>5229576</v>
      </c>
      <c r="BT61" s="106">
        <v>14058</v>
      </c>
      <c r="BU61" s="106">
        <v>22238.557863501483</v>
      </c>
      <c r="BV61" s="106">
        <v>17819.387096774193</v>
      </c>
      <c r="BW61" s="106">
        <v>18332.905660377357</v>
      </c>
      <c r="BX61" s="106">
        <v>21773.986301369863</v>
      </c>
      <c r="BY61" s="106">
        <v>27141.596491228069</v>
      </c>
      <c r="BZ61" s="95">
        <v>28343.852459016394</v>
      </c>
      <c r="CA61" s="95"/>
      <c r="CB61" s="95">
        <v>19261.863013698628</v>
      </c>
      <c r="CC61" s="97">
        <v>4.7774587393150769E-2</v>
      </c>
      <c r="CD61" s="97">
        <v>0.2368893260353111</v>
      </c>
      <c r="CE61" s="94">
        <v>219</v>
      </c>
    </row>
    <row r="62" spans="1:83" x14ac:dyDescent="0.25">
      <c r="A62" s="2">
        <v>59</v>
      </c>
      <c r="B62" s="2" t="s">
        <v>64</v>
      </c>
      <c r="C62" s="16">
        <v>579</v>
      </c>
      <c r="D62" s="151"/>
      <c r="E62" s="16">
        <v>21</v>
      </c>
      <c r="F62" s="156">
        <v>600</v>
      </c>
      <c r="G62" s="18">
        <v>0.23488773747841105</v>
      </c>
      <c r="H62" s="163">
        <v>6.0449050086355788E-2</v>
      </c>
      <c r="I62" s="170">
        <v>0.72020725388601037</v>
      </c>
      <c r="J62" s="163">
        <v>4.6632124352331605E-2</v>
      </c>
      <c r="K62" s="163">
        <v>7.8585461689587424E-2</v>
      </c>
      <c r="L62" s="135">
        <v>0.39896373056994816</v>
      </c>
      <c r="M62" s="179">
        <v>0.41968911917098445</v>
      </c>
      <c r="N62" s="18">
        <v>0.92067988668555245</v>
      </c>
      <c r="O62" s="18"/>
      <c r="P62" s="127">
        <v>0.72</v>
      </c>
      <c r="Q62" s="127"/>
      <c r="R62" s="23"/>
      <c r="S62" s="23" t="s">
        <v>203</v>
      </c>
      <c r="T62" s="18">
        <v>0.43181818181818182</v>
      </c>
      <c r="U62" s="18">
        <v>0.51136363636363635</v>
      </c>
      <c r="V62" s="18">
        <v>0.52287581699346408</v>
      </c>
      <c r="W62" s="18">
        <v>0.54545454545454541</v>
      </c>
      <c r="X62" s="24"/>
      <c r="Y62" s="24"/>
      <c r="Z62" s="24"/>
      <c r="AA62" s="24"/>
      <c r="AC62" s="16"/>
      <c r="AD62" s="16"/>
      <c r="AE62" s="16">
        <v>114</v>
      </c>
      <c r="AF62" s="17"/>
      <c r="AG62" s="16">
        <v>114</v>
      </c>
      <c r="AH62" s="18">
        <v>4.9180327868852458E-2</v>
      </c>
      <c r="AJ62" s="18">
        <v>0.22131147540983606</v>
      </c>
      <c r="AK62" s="17"/>
      <c r="AL62" s="17"/>
      <c r="AM62" s="17"/>
      <c r="AN62" s="7">
        <v>209</v>
      </c>
      <c r="AO62" s="8">
        <v>3.7999999999999999E-2</v>
      </c>
      <c r="AP62" s="2">
        <v>158</v>
      </c>
      <c r="AQ62" s="3">
        <v>6.9000000000000006E-2</v>
      </c>
      <c r="AT62" s="120">
        <v>231</v>
      </c>
      <c r="AU62" s="25">
        <v>825000</v>
      </c>
      <c r="AV62" s="26">
        <v>243</v>
      </c>
      <c r="AW62" s="27">
        <v>932242</v>
      </c>
      <c r="AX62" s="2">
        <v>126</v>
      </c>
      <c r="AY62" s="11">
        <v>806140</v>
      </c>
      <c r="AZ62" s="2">
        <v>0</v>
      </c>
      <c r="BA62" s="11"/>
      <c r="BB62" s="11"/>
      <c r="BC62" s="11"/>
      <c r="BD62" s="16">
        <v>34</v>
      </c>
      <c r="BE62" s="11">
        <v>33991.79</v>
      </c>
      <c r="BF62" s="18">
        <v>0.99</v>
      </c>
      <c r="BG62" s="18">
        <v>0.98</v>
      </c>
      <c r="BH62" s="11">
        <v>13949</v>
      </c>
      <c r="BI62" s="2">
        <v>67</v>
      </c>
      <c r="BJ62" s="18">
        <v>0.41358024691358025</v>
      </c>
      <c r="BK62" s="16">
        <v>276375</v>
      </c>
      <c r="BL62" s="11">
        <v>4125</v>
      </c>
      <c r="BM62" s="2">
        <v>67</v>
      </c>
      <c r="BN62" s="18">
        <v>0.41358024691358025</v>
      </c>
      <c r="BO62" s="2">
        <v>227197</v>
      </c>
      <c r="BP62" s="11">
        <v>3391</v>
      </c>
      <c r="BQ62" s="2">
        <v>159</v>
      </c>
      <c r="BR62" s="18">
        <v>0.98148148148148151</v>
      </c>
      <c r="BS62" s="2">
        <v>1714338</v>
      </c>
      <c r="BT62" s="11">
        <v>10782</v>
      </c>
      <c r="BU62" s="11">
        <v>19587.891304347828</v>
      </c>
      <c r="BV62" s="11">
        <v>14999.227272727272</v>
      </c>
      <c r="BW62" s="11">
        <v>15666.285714285714</v>
      </c>
      <c r="BX62" s="11">
        <v>18654.948717948719</v>
      </c>
      <c r="BY62" s="11">
        <v>24240.296296296296</v>
      </c>
      <c r="BZ62" s="16">
        <v>25111.772727272728</v>
      </c>
      <c r="CB62" s="16">
        <v>16811.033707865168</v>
      </c>
      <c r="CC62" s="18">
        <v>3.7669050049434993E-2</v>
      </c>
      <c r="CD62" s="18">
        <v>0.19261206258614894</v>
      </c>
      <c r="CE62" s="2">
        <v>89</v>
      </c>
    </row>
    <row r="63" spans="1:83" s="94" customFormat="1" x14ac:dyDescent="0.25">
      <c r="A63" s="94">
        <v>60</v>
      </c>
      <c r="B63" s="94" t="s">
        <v>47</v>
      </c>
      <c r="C63" s="95">
        <v>3357</v>
      </c>
      <c r="D63" s="152">
        <v>998</v>
      </c>
      <c r="E63" s="95">
        <v>79</v>
      </c>
      <c r="F63" s="157">
        <v>4434</v>
      </c>
      <c r="G63" s="97">
        <v>0.17724158474828716</v>
      </c>
      <c r="H63" s="164">
        <v>9.5025320226392609E-2</v>
      </c>
      <c r="I63" s="171">
        <v>0.82373993438711601</v>
      </c>
      <c r="J63" s="164">
        <v>0.21813285457809695</v>
      </c>
      <c r="K63" s="164">
        <v>0.12222906403940886</v>
      </c>
      <c r="L63" s="134">
        <v>0.29669347631814119</v>
      </c>
      <c r="M63" s="180">
        <v>0.3026511766458147</v>
      </c>
      <c r="N63" s="97">
        <v>0.68915223336371922</v>
      </c>
      <c r="O63" s="97"/>
      <c r="P63" s="128">
        <v>0.83000000000000007</v>
      </c>
      <c r="Q63" s="128"/>
      <c r="R63" s="98"/>
      <c r="S63" s="98" t="s">
        <v>207</v>
      </c>
      <c r="T63" s="97">
        <v>0.62321144674085849</v>
      </c>
      <c r="U63" s="97">
        <v>0.70588235294117652</v>
      </c>
      <c r="V63" s="97">
        <v>0.72695652173913039</v>
      </c>
      <c r="W63" s="97">
        <v>0.57446808510638303</v>
      </c>
      <c r="X63" s="99"/>
      <c r="Y63" s="99"/>
      <c r="Z63" s="99"/>
      <c r="AA63" s="99"/>
      <c r="AB63" s="97"/>
      <c r="AC63" s="95"/>
      <c r="AD63" s="95">
        <v>32</v>
      </c>
      <c r="AE63" s="95">
        <v>856</v>
      </c>
      <c r="AF63" s="96">
        <v>287</v>
      </c>
      <c r="AG63" s="95">
        <v>1175</v>
      </c>
      <c r="AH63" s="97">
        <v>0.25077720207253884</v>
      </c>
      <c r="AI63" s="97">
        <v>6.2176165803108805E-3</v>
      </c>
      <c r="AJ63" s="97">
        <v>0.12331606217616581</v>
      </c>
      <c r="AK63" s="96"/>
      <c r="AL63" s="96"/>
      <c r="AM63" s="96"/>
      <c r="AN63" s="100">
        <v>1317</v>
      </c>
      <c r="AO63" s="101">
        <v>2.1999999999999999E-2</v>
      </c>
      <c r="AP63" s="94">
        <v>1210</v>
      </c>
      <c r="AQ63" s="102">
        <v>2.8000000000000001E-2</v>
      </c>
      <c r="AR63" s="102"/>
      <c r="AS63" s="102"/>
      <c r="AT63" s="124">
        <v>996</v>
      </c>
      <c r="AU63" s="103">
        <v>3198000</v>
      </c>
      <c r="AV63" s="104">
        <v>1016</v>
      </c>
      <c r="AW63" s="105">
        <v>3708823</v>
      </c>
      <c r="AX63" s="94">
        <v>197</v>
      </c>
      <c r="AY63" s="106">
        <v>1429858</v>
      </c>
      <c r="AZ63" s="94">
        <v>0</v>
      </c>
      <c r="BA63" s="106"/>
      <c r="BB63" s="106"/>
      <c r="BC63" s="106"/>
      <c r="BD63" s="95">
        <v>297</v>
      </c>
      <c r="BE63" s="106">
        <v>272774</v>
      </c>
      <c r="BF63" s="97">
        <v>0.99</v>
      </c>
      <c r="BG63" s="97">
        <v>0.99</v>
      </c>
      <c r="BH63" s="106">
        <v>15396</v>
      </c>
      <c r="BI63" s="94">
        <v>198</v>
      </c>
      <c r="BJ63" s="97">
        <v>0.29376854599406527</v>
      </c>
      <c r="BK63" s="95">
        <v>930798</v>
      </c>
      <c r="BL63" s="106">
        <v>4701</v>
      </c>
      <c r="BM63" s="94">
        <v>221</v>
      </c>
      <c r="BN63" s="97">
        <v>0.32789317507418397</v>
      </c>
      <c r="BO63" s="94">
        <v>758693</v>
      </c>
      <c r="BP63" s="106">
        <v>3433</v>
      </c>
      <c r="BQ63" s="94">
        <v>668</v>
      </c>
      <c r="BR63" s="97">
        <v>0.99109792284866471</v>
      </c>
      <c r="BS63" s="94">
        <v>8610520</v>
      </c>
      <c r="BT63" s="106">
        <v>12890</v>
      </c>
      <c r="BU63" s="106">
        <v>24480.96837944664</v>
      </c>
      <c r="BV63" s="106">
        <v>17917.682539682541</v>
      </c>
      <c r="BW63" s="106">
        <v>17836.632653061224</v>
      </c>
      <c r="BX63" s="106">
        <v>21789.920792079207</v>
      </c>
      <c r="BY63" s="106">
        <v>25709.8125</v>
      </c>
      <c r="BZ63" s="95">
        <v>30077.624161073825</v>
      </c>
      <c r="CA63" s="95"/>
      <c r="CB63" s="95">
        <v>19735.169014084506</v>
      </c>
      <c r="CC63" s="97">
        <v>3.2214725031027402E-2</v>
      </c>
      <c r="CD63" s="97">
        <v>8.4102847512625312E-2</v>
      </c>
      <c r="CE63" s="94">
        <v>213</v>
      </c>
    </row>
    <row r="64" spans="1:83" x14ac:dyDescent="0.25">
      <c r="A64" s="2">
        <v>61</v>
      </c>
      <c r="B64" s="2" t="s">
        <v>48</v>
      </c>
      <c r="C64" s="16">
        <v>2053</v>
      </c>
      <c r="D64" s="151"/>
      <c r="E64" s="16">
        <v>5</v>
      </c>
      <c r="F64" s="156">
        <v>2058</v>
      </c>
      <c r="G64" s="18">
        <v>0.25718460789089137</v>
      </c>
      <c r="H64" s="163">
        <v>3.4096444227959084E-3</v>
      </c>
      <c r="I64" s="170">
        <v>0.20603994154895275</v>
      </c>
      <c r="J64" s="163">
        <v>2.4390243902439024E-3</v>
      </c>
      <c r="K64" s="163">
        <v>0.24959038776624795</v>
      </c>
      <c r="L64" s="135">
        <v>6.2834875791524594E-2</v>
      </c>
      <c r="M64" s="179">
        <v>0.12323429128105212</v>
      </c>
      <c r="N64" s="18">
        <v>0.93127147766323026</v>
      </c>
      <c r="O64" s="18"/>
      <c r="P64" s="127">
        <v>0.98</v>
      </c>
      <c r="Q64" s="127"/>
      <c r="R64" s="23"/>
      <c r="S64" s="23" t="s">
        <v>231</v>
      </c>
      <c r="T64" s="18">
        <v>0.90873015873015872</v>
      </c>
      <c r="U64" s="18">
        <v>0.93849206349206349</v>
      </c>
      <c r="V64" s="18">
        <v>0.94836956521739135</v>
      </c>
      <c r="W64" s="18">
        <v>0.93814432989690721</v>
      </c>
      <c r="X64" s="24"/>
      <c r="Y64" s="24"/>
      <c r="Z64" s="24"/>
      <c r="AA64" s="24"/>
      <c r="AC64" s="16"/>
      <c r="AD64" s="16"/>
      <c r="AE64" s="16">
        <v>472</v>
      </c>
      <c r="AF64" s="17"/>
      <c r="AG64" s="16">
        <v>472</v>
      </c>
      <c r="AH64" s="18">
        <v>0.10934393638170974</v>
      </c>
      <c r="AI64" s="18">
        <v>2.982107355864811E-2</v>
      </c>
      <c r="AJ64" s="18">
        <v>0.3359840954274354</v>
      </c>
      <c r="AK64" s="17"/>
      <c r="AL64" s="17"/>
      <c r="AM64" s="17"/>
      <c r="AN64" s="7">
        <v>216</v>
      </c>
      <c r="AO64" s="8">
        <v>8.9999999999999993E-3</v>
      </c>
      <c r="AP64" s="2">
        <v>256</v>
      </c>
      <c r="AQ64" s="3">
        <v>3.1E-2</v>
      </c>
      <c r="AT64" s="120">
        <v>129</v>
      </c>
      <c r="AU64" s="25">
        <v>450000</v>
      </c>
      <c r="AV64" s="26">
        <v>253</v>
      </c>
      <c r="AW64" s="27">
        <v>1048520</v>
      </c>
      <c r="AX64" s="2">
        <v>22</v>
      </c>
      <c r="AY64" s="11">
        <v>171079</v>
      </c>
      <c r="AZ64" s="2">
        <v>0</v>
      </c>
      <c r="BA64" s="11"/>
      <c r="BB64" s="11"/>
      <c r="BC64" s="11"/>
      <c r="BD64" s="16">
        <v>132</v>
      </c>
      <c r="BE64" s="11">
        <v>33544</v>
      </c>
      <c r="BF64" s="18">
        <v>0.79</v>
      </c>
      <c r="BG64" s="18">
        <v>0.59</v>
      </c>
      <c r="BH64" s="11">
        <v>26419</v>
      </c>
      <c r="BI64" s="2">
        <v>71</v>
      </c>
      <c r="BJ64" s="18">
        <v>0.13680154142581888</v>
      </c>
      <c r="BK64" s="16">
        <v>424651</v>
      </c>
      <c r="BL64" s="11">
        <v>5981</v>
      </c>
      <c r="BM64" s="2">
        <v>31</v>
      </c>
      <c r="BN64" s="18">
        <v>5.9730250481695571E-2</v>
      </c>
      <c r="BO64" s="2">
        <v>116064</v>
      </c>
      <c r="BP64" s="11">
        <v>3744</v>
      </c>
      <c r="BQ64" s="2">
        <v>305</v>
      </c>
      <c r="BR64" s="18">
        <v>0.58766859344894029</v>
      </c>
      <c r="BS64" s="2">
        <v>7517030</v>
      </c>
      <c r="BT64" s="11">
        <v>24646</v>
      </c>
      <c r="BU64" s="11">
        <v>26673.258964143428</v>
      </c>
      <c r="BV64" s="11">
        <v>9471.5555555555547</v>
      </c>
      <c r="BW64" s="11">
        <v>14707.645161290322</v>
      </c>
      <c r="BX64" s="11">
        <v>16189.620689655172</v>
      </c>
      <c r="BY64" s="11">
        <v>23289.56818181818</v>
      </c>
      <c r="BZ64" s="16">
        <v>37408.991666666669</v>
      </c>
      <c r="CB64" s="16">
        <v>13576.643678160919</v>
      </c>
      <c r="CC64" s="18">
        <v>-0.20615574180415419</v>
      </c>
      <c r="CD64" s="18">
        <v>0.22146424260677056</v>
      </c>
      <c r="CE64" s="2">
        <v>87</v>
      </c>
    </row>
    <row r="65" spans="1:83" s="94" customFormat="1" x14ac:dyDescent="0.25">
      <c r="A65" s="94">
        <v>62</v>
      </c>
      <c r="B65" s="94" t="s">
        <v>58</v>
      </c>
      <c r="C65" s="95">
        <v>2062</v>
      </c>
      <c r="D65" s="152"/>
      <c r="E65" s="95">
        <v>7</v>
      </c>
      <c r="F65" s="157">
        <v>2069</v>
      </c>
      <c r="G65" s="97">
        <v>0.24062347783731125</v>
      </c>
      <c r="H65" s="164">
        <v>1.3638577691183634E-2</v>
      </c>
      <c r="I65" s="171">
        <v>0.78398058252427183</v>
      </c>
      <c r="J65" s="164">
        <v>1.4064015518913677E-2</v>
      </c>
      <c r="K65" s="164">
        <v>0.12738525012893243</v>
      </c>
      <c r="L65" s="134">
        <v>0.27885548011639183</v>
      </c>
      <c r="M65" s="180">
        <v>0.24151309408341415</v>
      </c>
      <c r="N65" s="97">
        <v>0.94856278366111957</v>
      </c>
      <c r="O65" s="97"/>
      <c r="P65" s="128">
        <v>0.89</v>
      </c>
      <c r="Q65" s="128"/>
      <c r="R65" s="98"/>
      <c r="S65" s="98" t="s">
        <v>200</v>
      </c>
      <c r="T65" s="97">
        <v>0.74033149171270718</v>
      </c>
      <c r="U65" s="97">
        <v>0.81031307550644571</v>
      </c>
      <c r="V65" s="97">
        <v>0.81874999999999998</v>
      </c>
      <c r="W65" s="97">
        <v>0.69444444444444442</v>
      </c>
      <c r="X65" s="99"/>
      <c r="Y65" s="99"/>
      <c r="Z65" s="99"/>
      <c r="AA65" s="99"/>
      <c r="AB65" s="97"/>
      <c r="AC65" s="95"/>
      <c r="AD65" s="95"/>
      <c r="AE65" s="95">
        <v>455</v>
      </c>
      <c r="AF65" s="96"/>
      <c r="AG65" s="95">
        <v>455</v>
      </c>
      <c r="AH65" s="97">
        <v>0.19526627218934911</v>
      </c>
      <c r="AI65" s="97"/>
      <c r="AJ65" s="97">
        <v>0.24063116370808679</v>
      </c>
      <c r="AK65" s="96"/>
      <c r="AL65" s="96"/>
      <c r="AM65" s="96"/>
      <c r="AN65" s="100">
        <v>423</v>
      </c>
      <c r="AO65" s="101">
        <v>8.9999999999999993E-3</v>
      </c>
      <c r="AP65" s="94">
        <v>439</v>
      </c>
      <c r="AQ65" s="102">
        <v>1.4999999999999999E-2</v>
      </c>
      <c r="AR65" s="102"/>
      <c r="AS65" s="102"/>
      <c r="AT65" s="124">
        <v>575</v>
      </c>
      <c r="AU65" s="103">
        <v>2091000</v>
      </c>
      <c r="AV65" s="104">
        <v>498</v>
      </c>
      <c r="AW65" s="105">
        <v>1991399</v>
      </c>
      <c r="AX65" s="94">
        <v>148</v>
      </c>
      <c r="AY65" s="106">
        <v>1027625</v>
      </c>
      <c r="AZ65" s="94">
        <v>0</v>
      </c>
      <c r="BA65" s="106"/>
      <c r="BB65" s="106"/>
      <c r="BC65" s="106"/>
      <c r="BD65" s="95">
        <v>139</v>
      </c>
      <c r="BE65" s="106">
        <v>168092</v>
      </c>
      <c r="BF65" s="97">
        <v>0.99</v>
      </c>
      <c r="BG65" s="97">
        <v>0.99</v>
      </c>
      <c r="BH65" s="106">
        <v>20277</v>
      </c>
      <c r="BI65" s="94">
        <v>139</v>
      </c>
      <c r="BJ65" s="97">
        <v>0.26476190476190475</v>
      </c>
      <c r="BK65" s="95">
        <v>750600</v>
      </c>
      <c r="BL65" s="106">
        <v>5400</v>
      </c>
      <c r="BM65" s="94">
        <v>156</v>
      </c>
      <c r="BN65" s="97">
        <v>0.29714285714285715</v>
      </c>
      <c r="BO65" s="94">
        <v>540540</v>
      </c>
      <c r="BP65" s="106">
        <v>3465</v>
      </c>
      <c r="BQ65" s="94">
        <v>521</v>
      </c>
      <c r="BR65" s="97">
        <v>0.99238095238095236</v>
      </c>
      <c r="BS65" s="94">
        <v>9273279</v>
      </c>
      <c r="BT65" s="106">
        <v>17799</v>
      </c>
      <c r="BU65" s="106">
        <v>24225.415300546447</v>
      </c>
      <c r="BV65" s="106">
        <v>16029.245614035088</v>
      </c>
      <c r="BW65" s="106">
        <v>17870.529411764706</v>
      </c>
      <c r="BX65" s="106">
        <v>22136.31395348837</v>
      </c>
      <c r="BY65" s="106">
        <v>26723.5</v>
      </c>
      <c r="BZ65" s="95">
        <v>30592.534653465347</v>
      </c>
      <c r="CA65" s="95"/>
      <c r="CB65" s="95">
        <v>19350.214689265536</v>
      </c>
      <c r="CC65" s="97">
        <v>5.9829810292365115E-2</v>
      </c>
      <c r="CD65" s="97">
        <v>0.18667818767347866</v>
      </c>
      <c r="CE65" s="94">
        <v>177</v>
      </c>
    </row>
    <row r="66" spans="1:83" x14ac:dyDescent="0.25">
      <c r="A66" s="2">
        <v>63</v>
      </c>
      <c r="B66" s="2" t="s">
        <v>63</v>
      </c>
      <c r="C66" s="16">
        <v>2865</v>
      </c>
      <c r="D66" s="151">
        <v>1267</v>
      </c>
      <c r="E66" s="16">
        <v>12</v>
      </c>
      <c r="F66" s="156">
        <v>4144</v>
      </c>
      <c r="G66" s="18">
        <v>0.16858638743455498</v>
      </c>
      <c r="H66" s="163">
        <v>0.15078534031413612</v>
      </c>
      <c r="I66" s="170">
        <v>0.84874863982589777</v>
      </c>
      <c r="J66" s="163">
        <v>0.27202527202527205</v>
      </c>
      <c r="K66" s="163">
        <v>0.10451866404715128</v>
      </c>
      <c r="L66" s="135">
        <v>0.32356020942408376</v>
      </c>
      <c r="M66" s="179">
        <v>0.35113438045375217</v>
      </c>
      <c r="N66" s="18">
        <v>0.77241693218024576</v>
      </c>
      <c r="O66" s="18"/>
      <c r="P66" s="127">
        <v>0.8</v>
      </c>
      <c r="Q66" s="127"/>
      <c r="R66" s="23"/>
      <c r="S66" s="23" t="s">
        <v>177</v>
      </c>
      <c r="T66" s="18">
        <v>0.57403651115618659</v>
      </c>
      <c r="U66" s="18">
        <v>0.6470588235294118</v>
      </c>
      <c r="V66" s="18">
        <v>0.69417475728155342</v>
      </c>
      <c r="W66" s="18">
        <v>0.41463414634146339</v>
      </c>
      <c r="X66" s="24"/>
      <c r="Y66" s="24"/>
      <c r="Z66" s="24"/>
      <c r="AA66" s="24"/>
      <c r="AC66" s="16">
        <v>4</v>
      </c>
      <c r="AD66" s="16"/>
      <c r="AE66" s="16">
        <v>763</v>
      </c>
      <c r="AF66" s="17">
        <v>449</v>
      </c>
      <c r="AG66" s="16">
        <v>1216</v>
      </c>
      <c r="AH66" s="18">
        <v>0.43817527010804319</v>
      </c>
      <c r="AI66" s="18">
        <v>3.721488595438175E-2</v>
      </c>
      <c r="AJ66" s="18">
        <v>0.1092436974789916</v>
      </c>
      <c r="AK66" s="17"/>
      <c r="AL66" s="17"/>
      <c r="AM66" s="17"/>
      <c r="AN66" s="7">
        <v>1144</v>
      </c>
      <c r="AO66" s="8">
        <v>3.4000000000000002E-2</v>
      </c>
      <c r="AP66" s="2">
        <v>978</v>
      </c>
      <c r="AQ66" s="3">
        <v>6.4000000000000001E-2</v>
      </c>
      <c r="AT66" s="120">
        <v>927</v>
      </c>
      <c r="AU66" s="25">
        <v>3154000</v>
      </c>
      <c r="AV66" s="26">
        <v>1006</v>
      </c>
      <c r="AW66" s="27">
        <v>3634077</v>
      </c>
      <c r="AX66" s="2">
        <v>162</v>
      </c>
      <c r="AY66" s="11">
        <v>1175108</v>
      </c>
      <c r="AZ66" s="2">
        <v>15</v>
      </c>
      <c r="BA66" s="11">
        <v>56973</v>
      </c>
      <c r="BB66" s="11"/>
      <c r="BC66" s="11"/>
      <c r="BD66" s="16">
        <v>172</v>
      </c>
      <c r="BE66" s="11">
        <v>250262</v>
      </c>
      <c r="BF66" s="18">
        <v>0.98</v>
      </c>
      <c r="BG66" s="18">
        <v>0.97</v>
      </c>
      <c r="BH66" s="11">
        <v>16945</v>
      </c>
      <c r="BI66" s="2">
        <v>132</v>
      </c>
      <c r="BJ66" s="18">
        <v>0.26666666666666666</v>
      </c>
      <c r="BK66" s="16">
        <v>576972</v>
      </c>
      <c r="BL66" s="11">
        <v>4371</v>
      </c>
      <c r="BM66" s="2">
        <v>172</v>
      </c>
      <c r="BN66" s="18">
        <v>0.34747474747474749</v>
      </c>
      <c r="BO66" s="2">
        <v>560376</v>
      </c>
      <c r="BP66" s="11">
        <v>3258</v>
      </c>
      <c r="BQ66" s="2">
        <v>479</v>
      </c>
      <c r="BR66" s="18">
        <v>0.96767676767676769</v>
      </c>
      <c r="BS66" s="2">
        <v>7013518</v>
      </c>
      <c r="BT66" s="11">
        <v>14642</v>
      </c>
      <c r="BU66" s="11">
        <v>23993.386486486481</v>
      </c>
      <c r="BV66" s="11">
        <v>21617.765625</v>
      </c>
      <c r="BW66" s="11">
        <v>20510.159090909092</v>
      </c>
      <c r="BX66" s="11">
        <v>22010.755813953489</v>
      </c>
      <c r="BY66" s="11">
        <v>25357.317647058822</v>
      </c>
      <c r="BZ66" s="16">
        <v>27948.043956043955</v>
      </c>
      <c r="CB66" s="16">
        <v>21540.768041237112</v>
      </c>
      <c r="CC66" s="18">
        <v>-3.1079208793493129E-2</v>
      </c>
      <c r="CD66" s="18">
        <v>0.12791354123123622</v>
      </c>
      <c r="CE66" s="2">
        <v>194</v>
      </c>
    </row>
    <row r="67" spans="1:83" s="94" customFormat="1" x14ac:dyDescent="0.25">
      <c r="A67" s="94">
        <v>64</v>
      </c>
      <c r="B67" s="94" t="s">
        <v>49</v>
      </c>
      <c r="C67" s="95">
        <v>2574</v>
      </c>
      <c r="D67" s="152">
        <v>28</v>
      </c>
      <c r="E67" s="95">
        <v>24</v>
      </c>
      <c r="F67" s="157">
        <v>2626</v>
      </c>
      <c r="G67" s="97">
        <v>0.24592074592074592</v>
      </c>
      <c r="H67" s="164">
        <v>2.6806526806526808E-2</v>
      </c>
      <c r="I67" s="171">
        <v>0.65667574931880113</v>
      </c>
      <c r="J67" s="164">
        <v>1.6317016317016316E-2</v>
      </c>
      <c r="K67" s="164">
        <v>7.301451750640478E-2</v>
      </c>
      <c r="L67" s="134">
        <v>0.28127428127428128</v>
      </c>
      <c r="M67" s="180">
        <v>0.24941724941724941</v>
      </c>
      <c r="N67" s="97">
        <v>0.92929292929292928</v>
      </c>
      <c r="O67" s="97"/>
      <c r="P67" s="128">
        <v>0.79999999999999993</v>
      </c>
      <c r="Q67" s="128"/>
      <c r="R67" s="98"/>
      <c r="S67" s="98" t="s">
        <v>206</v>
      </c>
      <c r="T67" s="97">
        <v>0.62947067238912735</v>
      </c>
      <c r="U67" s="97">
        <v>0.68240343347639487</v>
      </c>
      <c r="V67" s="97">
        <v>0.70376432078559736</v>
      </c>
      <c r="W67" s="97">
        <v>0.63636363636363635</v>
      </c>
      <c r="X67" s="99"/>
      <c r="Y67" s="99"/>
      <c r="Z67" s="99"/>
      <c r="AA67" s="99"/>
      <c r="AB67" s="97"/>
      <c r="AC67" s="95"/>
      <c r="AD67" s="95"/>
      <c r="AE67" s="95">
        <v>627</v>
      </c>
      <c r="AF67" s="96">
        <v>9</v>
      </c>
      <c r="AG67" s="95">
        <v>636</v>
      </c>
      <c r="AH67" s="97">
        <v>0.11868686868686869</v>
      </c>
      <c r="AI67" s="97">
        <v>1.1363636363636364E-2</v>
      </c>
      <c r="AJ67" s="97">
        <v>0.15782828282828282</v>
      </c>
      <c r="AK67" s="96"/>
      <c r="AL67" s="96"/>
      <c r="AM67" s="96"/>
      <c r="AN67" s="100">
        <v>668</v>
      </c>
      <c r="AO67" s="101">
        <v>1.4E-2</v>
      </c>
      <c r="AP67" s="94">
        <v>644</v>
      </c>
      <c r="AQ67" s="102">
        <v>2.1000000000000001E-2</v>
      </c>
      <c r="AR67" s="102"/>
      <c r="AS67" s="102"/>
      <c r="AT67" s="124">
        <v>724</v>
      </c>
      <c r="AU67" s="103">
        <v>2550000</v>
      </c>
      <c r="AV67" s="104">
        <v>642</v>
      </c>
      <c r="AW67" s="105">
        <v>2403529</v>
      </c>
      <c r="AX67" s="94">
        <v>100</v>
      </c>
      <c r="AY67" s="106">
        <v>724151</v>
      </c>
      <c r="AZ67" s="94">
        <v>2</v>
      </c>
      <c r="BA67" s="106">
        <v>8000</v>
      </c>
      <c r="BB67" s="106"/>
      <c r="BC67" s="106"/>
      <c r="BD67" s="95">
        <v>73</v>
      </c>
      <c r="BE67" s="106">
        <v>144753</v>
      </c>
      <c r="BF67" s="97">
        <v>1</v>
      </c>
      <c r="BG67" s="97">
        <v>0.99</v>
      </c>
      <c r="BH67" s="106">
        <v>17434</v>
      </c>
      <c r="BI67" s="94">
        <v>237</v>
      </c>
      <c r="BJ67" s="97">
        <v>0.32825484764542934</v>
      </c>
      <c r="BK67" s="95">
        <v>1430058</v>
      </c>
      <c r="BL67" s="106">
        <v>6034</v>
      </c>
      <c r="BM67" s="94">
        <v>252</v>
      </c>
      <c r="BN67" s="97">
        <v>0.34903047091412742</v>
      </c>
      <c r="BO67" s="94">
        <v>846468</v>
      </c>
      <c r="BP67" s="106">
        <v>3359</v>
      </c>
      <c r="BQ67" s="94">
        <v>718</v>
      </c>
      <c r="BR67" s="97">
        <v>0.9944598337950139</v>
      </c>
      <c r="BS67" s="94">
        <v>10241552</v>
      </c>
      <c r="BT67" s="106">
        <v>14264</v>
      </c>
      <c r="BU67" s="106">
        <v>23360.568383658971</v>
      </c>
      <c r="BV67" s="106">
        <v>18336.138297872341</v>
      </c>
      <c r="BW67" s="106">
        <v>18449.373333333333</v>
      </c>
      <c r="BX67" s="106">
        <v>21073.144067796609</v>
      </c>
      <c r="BY67" s="106">
        <v>25832.417218543047</v>
      </c>
      <c r="BZ67" s="95">
        <v>29258.991999999998</v>
      </c>
      <c r="CA67" s="95"/>
      <c r="CB67" s="95">
        <v>19491.048780487807</v>
      </c>
      <c r="CC67" s="97">
        <v>7.7925285450629156E-2</v>
      </c>
      <c r="CD67" s="97">
        <v>6.3428023944115175E-2</v>
      </c>
      <c r="CE67" s="94">
        <v>287</v>
      </c>
    </row>
    <row r="68" spans="1:83" x14ac:dyDescent="0.25">
      <c r="A68" s="2">
        <v>65</v>
      </c>
      <c r="B68" s="2" t="s">
        <v>50</v>
      </c>
      <c r="C68" s="16">
        <v>1434</v>
      </c>
      <c r="D68" s="151">
        <v>1237</v>
      </c>
      <c r="E68" s="16">
        <v>298</v>
      </c>
      <c r="F68" s="156">
        <v>2969</v>
      </c>
      <c r="G68" s="18">
        <v>0.12622036262203626</v>
      </c>
      <c r="H68" s="163">
        <v>0.20153417015341701</v>
      </c>
      <c r="I68" s="170">
        <v>0.81367759944173068</v>
      </c>
      <c r="J68" s="163">
        <v>0.43116701607267643</v>
      </c>
      <c r="K68" s="163">
        <v>0.2857142857142857</v>
      </c>
      <c r="L68" s="135">
        <v>0.33612273361227335</v>
      </c>
      <c r="M68" s="179">
        <v>0.50418410041841</v>
      </c>
      <c r="N68" s="18">
        <v>0.54651162790697672</v>
      </c>
      <c r="O68" s="18"/>
      <c r="P68" s="127">
        <v>0.71000000000000008</v>
      </c>
      <c r="Q68" s="127"/>
      <c r="R68" s="23"/>
      <c r="S68" s="23" t="s">
        <v>174</v>
      </c>
      <c r="T68" s="18">
        <v>0.25628140703517588</v>
      </c>
      <c r="U68" s="18">
        <v>0.46733668341708545</v>
      </c>
      <c r="V68" s="18">
        <v>0.53956834532374098</v>
      </c>
      <c r="W68" s="18">
        <v>0.30508474576271188</v>
      </c>
      <c r="X68" s="24"/>
      <c r="Y68" s="24"/>
      <c r="Z68" s="24"/>
      <c r="AA68" s="24"/>
      <c r="AC68" s="16">
        <v>11</v>
      </c>
      <c r="AD68" s="16">
        <v>5</v>
      </c>
      <c r="AE68" s="16">
        <v>413</v>
      </c>
      <c r="AF68" s="17">
        <v>532</v>
      </c>
      <c r="AG68" s="16">
        <v>961</v>
      </c>
      <c r="AH68" s="18">
        <v>3.4324942791762014E-2</v>
      </c>
      <c r="AJ68" s="18">
        <v>4.1189931350114416E-2</v>
      </c>
      <c r="AK68" s="17"/>
      <c r="AL68" s="17"/>
      <c r="AM68" s="17"/>
      <c r="AN68" s="7">
        <v>968</v>
      </c>
      <c r="AO68" s="8">
        <v>4.1000000000000002E-2</v>
      </c>
      <c r="AP68" s="2">
        <v>986</v>
      </c>
      <c r="AQ68" s="3">
        <v>5.5E-2</v>
      </c>
      <c r="AT68" s="120">
        <v>482</v>
      </c>
      <c r="AU68" s="25">
        <v>1509000</v>
      </c>
      <c r="AV68" s="26">
        <v>723</v>
      </c>
      <c r="AW68" s="27">
        <v>2478425</v>
      </c>
      <c r="AX68" s="2">
        <v>41</v>
      </c>
      <c r="AY68" s="11">
        <v>264596</v>
      </c>
      <c r="AZ68" s="2">
        <v>1</v>
      </c>
      <c r="BA68" s="11">
        <v>4000</v>
      </c>
      <c r="BB68" s="11"/>
      <c r="BC68" s="11"/>
      <c r="BD68" s="16">
        <v>95</v>
      </c>
      <c r="BE68" s="11">
        <v>150814.1</v>
      </c>
      <c r="BF68" s="18">
        <v>1</v>
      </c>
      <c r="BG68" s="18">
        <v>1</v>
      </c>
      <c r="BH68" s="11">
        <v>19038</v>
      </c>
      <c r="BI68" s="2">
        <v>108</v>
      </c>
      <c r="BJ68" s="18">
        <v>0.54822335025380708</v>
      </c>
      <c r="BK68" s="16">
        <v>529632</v>
      </c>
      <c r="BL68" s="11">
        <v>4904</v>
      </c>
      <c r="BM68" s="2">
        <v>101</v>
      </c>
      <c r="BN68" s="18">
        <v>0.51269035532994922</v>
      </c>
      <c r="BO68" s="2">
        <v>364711</v>
      </c>
      <c r="BP68" s="11">
        <v>3611</v>
      </c>
      <c r="BQ68" s="2">
        <v>197</v>
      </c>
      <c r="BR68" s="18">
        <v>1</v>
      </c>
      <c r="BS68" s="2">
        <v>2856106</v>
      </c>
      <c r="BT68" s="11">
        <v>14498</v>
      </c>
      <c r="BU68" s="11">
        <v>23187.570621468927</v>
      </c>
      <c r="BV68" s="11">
        <v>20201.349999999999</v>
      </c>
      <c r="BW68" s="11">
        <v>19749.448275862069</v>
      </c>
      <c r="BX68" s="11">
        <v>22506.848484848484</v>
      </c>
      <c r="BY68" s="11">
        <v>27518.709677419356</v>
      </c>
      <c r="BZ68" s="16">
        <v>30149.125</v>
      </c>
      <c r="CB68" s="16">
        <v>20717.549180327867</v>
      </c>
      <c r="CC68" s="18">
        <v>-7.9018102621262076E-2</v>
      </c>
      <c r="CD68" s="18">
        <v>7.8917817847996341E-2</v>
      </c>
      <c r="CE68" s="2">
        <v>122</v>
      </c>
    </row>
    <row r="69" spans="1:83" s="94" customFormat="1" x14ac:dyDescent="0.25">
      <c r="A69" s="94">
        <v>66</v>
      </c>
      <c r="B69" s="94" t="s">
        <v>56</v>
      </c>
      <c r="C69" s="95">
        <v>141</v>
      </c>
      <c r="D69" s="152"/>
      <c r="E69" s="95">
        <v>13</v>
      </c>
      <c r="F69" s="157">
        <v>154</v>
      </c>
      <c r="G69" s="97">
        <v>0.19148936170212766</v>
      </c>
      <c r="H69" s="164">
        <v>0.1702127659574468</v>
      </c>
      <c r="I69" s="171">
        <v>0.69503546099290781</v>
      </c>
      <c r="J69" s="164">
        <v>0.3546099290780142</v>
      </c>
      <c r="K69" s="164">
        <v>0.14492753623188406</v>
      </c>
      <c r="L69" s="134">
        <v>0.41843971631205673</v>
      </c>
      <c r="M69" s="180">
        <v>0.73758865248226946</v>
      </c>
      <c r="N69" s="97">
        <v>0.57534246575342463</v>
      </c>
      <c r="O69" s="97"/>
      <c r="P69" s="128">
        <v>0.66999999999999993</v>
      </c>
      <c r="Q69" s="128"/>
      <c r="R69" s="98"/>
      <c r="S69" s="98" t="s">
        <v>232</v>
      </c>
      <c r="T69" s="97">
        <v>0.30769230769230771</v>
      </c>
      <c r="U69" s="97">
        <v>0.38461538461538464</v>
      </c>
      <c r="V69" s="97">
        <v>0.53846153846153844</v>
      </c>
      <c r="W69" s="97"/>
      <c r="X69" s="99"/>
      <c r="Y69" s="99"/>
      <c r="Z69" s="99"/>
      <c r="AA69" s="99"/>
      <c r="AB69" s="97"/>
      <c r="AC69" s="95"/>
      <c r="AD69" s="95">
        <v>5</v>
      </c>
      <c r="AE69" s="95">
        <v>33</v>
      </c>
      <c r="AF69" s="96"/>
      <c r="AG69" s="95">
        <v>38</v>
      </c>
      <c r="AH69" s="97">
        <v>0.16949152542372881</v>
      </c>
      <c r="AI69" s="97"/>
      <c r="AJ69" s="97"/>
      <c r="AK69" s="96"/>
      <c r="AL69" s="96"/>
      <c r="AM69" s="96"/>
      <c r="AN69" s="100">
        <v>47</v>
      </c>
      <c r="AO69" s="101">
        <v>0.127</v>
      </c>
      <c r="AP69" s="94">
        <v>46</v>
      </c>
      <c r="AQ69" s="102">
        <v>4.2999999999999997E-2</v>
      </c>
      <c r="AR69" s="102"/>
      <c r="AS69" s="102"/>
      <c r="AT69" s="124">
        <v>59</v>
      </c>
      <c r="AU69" s="103">
        <v>173000</v>
      </c>
      <c r="AV69" s="104">
        <v>104</v>
      </c>
      <c r="AW69" s="105">
        <v>374371</v>
      </c>
      <c r="AX69" s="94">
        <v>5</v>
      </c>
      <c r="AY69" s="106">
        <v>44560</v>
      </c>
      <c r="AZ69" s="94">
        <v>0</v>
      </c>
      <c r="BA69" s="106"/>
      <c r="BB69" s="106"/>
      <c r="BC69" s="106"/>
      <c r="BD69" s="95">
        <v>7</v>
      </c>
      <c r="BE69" s="106">
        <v>8018</v>
      </c>
      <c r="BF69" s="97">
        <v>1</v>
      </c>
      <c r="BG69" s="97">
        <v>1</v>
      </c>
      <c r="BH69" s="106">
        <v>3747</v>
      </c>
      <c r="BI69" s="94">
        <v>9</v>
      </c>
      <c r="BJ69" s="97">
        <v>0.5625</v>
      </c>
      <c r="BK69" s="95">
        <v>16299</v>
      </c>
      <c r="BL69" s="106">
        <v>1811</v>
      </c>
      <c r="BM69" s="94">
        <v>6</v>
      </c>
      <c r="BN69" s="97">
        <v>0.375</v>
      </c>
      <c r="BO69" s="94">
        <v>11406</v>
      </c>
      <c r="BP69" s="106">
        <v>1901</v>
      </c>
      <c r="BQ69" s="94">
        <v>15</v>
      </c>
      <c r="BR69" s="97">
        <v>0.9375</v>
      </c>
      <c r="BS69" s="94">
        <v>32250</v>
      </c>
      <c r="BT69" s="106">
        <v>2150</v>
      </c>
      <c r="BU69" s="106">
        <v>23422.333333333332</v>
      </c>
      <c r="BV69" s="106">
        <v>21294.5</v>
      </c>
      <c r="BW69" s="106">
        <v>20788</v>
      </c>
      <c r="BX69" s="106">
        <v>23543.8</v>
      </c>
      <c r="BY69" s="106">
        <v>25005</v>
      </c>
      <c r="BZ69" s="95">
        <v>25880</v>
      </c>
      <c r="CA69" s="95"/>
      <c r="CB69" s="95">
        <v>22368.5</v>
      </c>
      <c r="CC69" s="97">
        <v>7.4212876938023697E-2</v>
      </c>
      <c r="CD69" s="97">
        <v>0.17571841136259425</v>
      </c>
      <c r="CE69" s="94">
        <v>10</v>
      </c>
    </row>
    <row r="70" spans="1:83" x14ac:dyDescent="0.25">
      <c r="A70" s="2">
        <v>67</v>
      </c>
      <c r="B70" s="2" t="s">
        <v>62</v>
      </c>
      <c r="C70" s="16">
        <v>1092</v>
      </c>
      <c r="D70" s="151">
        <v>176</v>
      </c>
      <c r="F70" s="156">
        <v>1268</v>
      </c>
      <c r="G70" s="18">
        <v>0.16941391941391942</v>
      </c>
      <c r="H70" s="163">
        <v>5.21978021978022E-2</v>
      </c>
      <c r="I70" s="170">
        <v>0.61996336996336998</v>
      </c>
      <c r="J70" s="163">
        <v>0.36571952337305225</v>
      </c>
      <c r="K70" s="163">
        <v>0.1560077519379845</v>
      </c>
      <c r="L70" s="135">
        <v>0.32692307692307693</v>
      </c>
      <c r="M70" s="179">
        <v>0.57875457875457881</v>
      </c>
      <c r="N70" s="18">
        <v>0.54385964912280704</v>
      </c>
      <c r="O70" s="18"/>
      <c r="P70" s="127">
        <v>0.79</v>
      </c>
      <c r="Q70" s="127"/>
      <c r="R70" s="23"/>
      <c r="S70" s="23" t="s">
        <v>220</v>
      </c>
      <c r="T70" s="18">
        <v>0.35256410256410259</v>
      </c>
      <c r="U70" s="18">
        <v>0.47435897435897434</v>
      </c>
      <c r="V70" s="18">
        <v>0.50354609929078009</v>
      </c>
      <c r="W70" s="18">
        <v>0.5</v>
      </c>
      <c r="X70" s="24"/>
      <c r="Y70" s="24"/>
      <c r="Z70" s="24"/>
      <c r="AA70" s="24"/>
      <c r="AC70" s="16">
        <v>3</v>
      </c>
      <c r="AD70" s="16">
        <v>10</v>
      </c>
      <c r="AE70" s="16">
        <v>207</v>
      </c>
      <c r="AF70" s="17">
        <v>58</v>
      </c>
      <c r="AG70" s="16">
        <v>278</v>
      </c>
      <c r="AH70" s="18">
        <v>0.2</v>
      </c>
      <c r="AI70" s="18">
        <v>9.0909090909090905E-3</v>
      </c>
      <c r="AJ70" s="18">
        <v>1.8181818181818181E-2</v>
      </c>
      <c r="AK70" s="17"/>
      <c r="AL70" s="17"/>
      <c r="AM70" s="17"/>
      <c r="AN70" s="7">
        <v>358</v>
      </c>
      <c r="AO70" s="8">
        <v>4.1000000000000002E-2</v>
      </c>
      <c r="AP70" s="2">
        <v>380</v>
      </c>
      <c r="AQ70" s="3">
        <v>5.5E-2</v>
      </c>
      <c r="AT70" s="120">
        <v>357</v>
      </c>
      <c r="AU70" s="25">
        <v>1047000</v>
      </c>
      <c r="AV70" s="26">
        <v>632</v>
      </c>
      <c r="AW70" s="27">
        <v>2222862</v>
      </c>
      <c r="AX70" s="2">
        <v>19</v>
      </c>
      <c r="AY70" s="11">
        <v>130700</v>
      </c>
      <c r="AZ70" s="2">
        <v>1</v>
      </c>
      <c r="BA70" s="11">
        <v>2000</v>
      </c>
      <c r="BB70" s="11"/>
      <c r="BC70" s="11"/>
      <c r="BD70" s="16">
        <v>38</v>
      </c>
      <c r="BE70" s="11">
        <v>42226</v>
      </c>
      <c r="BF70" s="18">
        <v>0.99</v>
      </c>
      <c r="BG70" s="18">
        <v>0.98</v>
      </c>
      <c r="BH70" s="11">
        <v>12964</v>
      </c>
      <c r="BI70" s="2">
        <v>75</v>
      </c>
      <c r="BJ70" s="18">
        <v>0.47770700636942676</v>
      </c>
      <c r="BK70" s="16">
        <v>316725</v>
      </c>
      <c r="BL70" s="11">
        <v>4223</v>
      </c>
      <c r="BM70" s="2">
        <v>65</v>
      </c>
      <c r="BN70" s="18">
        <v>0.4140127388535032</v>
      </c>
      <c r="BO70" s="2">
        <v>232310</v>
      </c>
      <c r="BP70" s="11">
        <v>3574</v>
      </c>
      <c r="BQ70" s="2">
        <v>154</v>
      </c>
      <c r="BR70" s="18">
        <v>0.98089171974522293</v>
      </c>
      <c r="BS70" s="2">
        <v>1447446</v>
      </c>
      <c r="BT70" s="11">
        <v>9399</v>
      </c>
      <c r="BU70" s="11">
        <v>20080.423999999999</v>
      </c>
      <c r="BV70" s="11">
        <v>17110.392857142859</v>
      </c>
      <c r="BW70" s="11">
        <v>17532.454545454544</v>
      </c>
      <c r="BX70" s="11">
        <v>19462.027777777777</v>
      </c>
      <c r="BY70" s="11">
        <v>22589.4</v>
      </c>
      <c r="BZ70" s="16">
        <v>27134.285714285714</v>
      </c>
      <c r="CB70" s="16">
        <v>2600.9883720930234</v>
      </c>
      <c r="CC70" s="18">
        <v>-0.86261862610364481</v>
      </c>
      <c r="CD70" s="18">
        <v>-0.85641607776196471</v>
      </c>
      <c r="CE70" s="2">
        <v>86</v>
      </c>
    </row>
    <row r="71" spans="1:83" s="94" customFormat="1" x14ac:dyDescent="0.25">
      <c r="A71" s="94">
        <v>68</v>
      </c>
      <c r="B71" s="94" t="s">
        <v>52</v>
      </c>
      <c r="C71" s="95">
        <v>2504</v>
      </c>
      <c r="D71" s="152"/>
      <c r="E71" s="95">
        <v>26</v>
      </c>
      <c r="F71" s="157">
        <v>2530</v>
      </c>
      <c r="G71" s="97">
        <v>0.26837060702875398</v>
      </c>
      <c r="H71" s="164">
        <v>1.3977635782747603E-2</v>
      </c>
      <c r="I71" s="171">
        <v>0.79656274980015984</v>
      </c>
      <c r="J71" s="164">
        <v>7.5878594249201275E-3</v>
      </c>
      <c r="K71" s="164">
        <v>0.13593429158110884</v>
      </c>
      <c r="L71" s="134">
        <v>0.30031948881789139</v>
      </c>
      <c r="M71" s="180">
        <v>0.25</v>
      </c>
      <c r="N71" s="97">
        <v>0.98809523809523814</v>
      </c>
      <c r="O71" s="97"/>
      <c r="P71" s="128">
        <v>0.9</v>
      </c>
      <c r="Q71" s="128"/>
      <c r="R71" s="98"/>
      <c r="S71" s="98" t="s">
        <v>233</v>
      </c>
      <c r="T71" s="97">
        <v>0.80847953216374269</v>
      </c>
      <c r="U71" s="97">
        <v>0.83040935672514615</v>
      </c>
      <c r="V71" s="97">
        <v>0.8377049180327869</v>
      </c>
      <c r="W71" s="97">
        <v>0.80645161290322576</v>
      </c>
      <c r="X71" s="99"/>
      <c r="Y71" s="99"/>
      <c r="Z71" s="99"/>
      <c r="AA71" s="99"/>
      <c r="AB71" s="97"/>
      <c r="AC71" s="95"/>
      <c r="AD71" s="95"/>
      <c r="AE71" s="95">
        <v>619</v>
      </c>
      <c r="AF71" s="96"/>
      <c r="AG71" s="95">
        <v>619</v>
      </c>
      <c r="AH71" s="97">
        <v>0.13408723747980614</v>
      </c>
      <c r="AI71" s="97">
        <v>1.6155088852988692E-2</v>
      </c>
      <c r="AJ71" s="97">
        <v>0.25525040387722131</v>
      </c>
      <c r="AK71" s="96"/>
      <c r="AL71" s="96"/>
      <c r="AM71" s="96"/>
      <c r="AN71" s="100">
        <v>557</v>
      </c>
      <c r="AO71" s="101">
        <v>1.7000000000000001E-2</v>
      </c>
      <c r="AP71" s="94">
        <v>551</v>
      </c>
      <c r="AQ71" s="102">
        <v>2.3E-2</v>
      </c>
      <c r="AR71" s="102"/>
      <c r="AS71" s="102"/>
      <c r="AT71" s="124">
        <v>752</v>
      </c>
      <c r="AU71" s="103">
        <v>2837000</v>
      </c>
      <c r="AV71" s="104">
        <v>626</v>
      </c>
      <c r="AW71" s="105">
        <v>2455190.92</v>
      </c>
      <c r="AX71" s="94">
        <v>160</v>
      </c>
      <c r="AY71" s="106">
        <v>1187756</v>
      </c>
      <c r="AZ71" s="94">
        <v>0</v>
      </c>
      <c r="BA71" s="106"/>
      <c r="BB71" s="106"/>
      <c r="BC71" s="106"/>
      <c r="BD71" s="95">
        <v>141</v>
      </c>
      <c r="BE71" s="106">
        <v>173561.41</v>
      </c>
      <c r="BF71" s="97">
        <v>0.99</v>
      </c>
      <c r="BG71" s="97">
        <v>0.97</v>
      </c>
      <c r="BH71" s="106">
        <v>23066</v>
      </c>
      <c r="BI71" s="94">
        <v>199</v>
      </c>
      <c r="BJ71" s="97">
        <v>0.27148703956343795</v>
      </c>
      <c r="BK71" s="95">
        <v>841372</v>
      </c>
      <c r="BL71" s="106">
        <v>4228</v>
      </c>
      <c r="BM71" s="94">
        <v>252</v>
      </c>
      <c r="BN71" s="97">
        <v>0.34379263301500684</v>
      </c>
      <c r="BO71" s="94">
        <v>892080</v>
      </c>
      <c r="BP71" s="106">
        <v>3540</v>
      </c>
      <c r="BQ71" s="94">
        <v>703</v>
      </c>
      <c r="BR71" s="97">
        <v>0.95907230559345158</v>
      </c>
      <c r="BS71" s="94">
        <v>14597092</v>
      </c>
      <c r="BT71" s="106">
        <v>20764</v>
      </c>
      <c r="BU71" s="106">
        <v>24256.282009724473</v>
      </c>
      <c r="BV71" s="106">
        <v>15322</v>
      </c>
      <c r="BW71" s="106">
        <v>17072.875</v>
      </c>
      <c r="BX71" s="106">
        <v>20645.79069767442</v>
      </c>
      <c r="BY71" s="106">
        <v>26513.714285714286</v>
      </c>
      <c r="BZ71" s="95">
        <v>30523.869565217392</v>
      </c>
      <c r="CA71" s="95"/>
      <c r="CB71" s="95">
        <v>18280.611111111109</v>
      </c>
      <c r="CC71" s="97">
        <v>0.14507512813349877</v>
      </c>
      <c r="CD71" s="97">
        <v>6.9488794780428798E-2</v>
      </c>
      <c r="CE71" s="94">
        <v>270</v>
      </c>
    </row>
    <row r="72" spans="1:83" x14ac:dyDescent="0.25">
      <c r="A72" s="2">
        <v>69</v>
      </c>
      <c r="B72" s="2" t="s">
        <v>53</v>
      </c>
      <c r="C72" s="16">
        <v>2105</v>
      </c>
      <c r="D72" s="151">
        <v>2543</v>
      </c>
      <c r="E72" s="16">
        <v>35</v>
      </c>
      <c r="F72" s="156">
        <v>4683</v>
      </c>
      <c r="G72" s="18">
        <v>0.25700712589073632</v>
      </c>
      <c r="H72" s="163">
        <v>7.5534441805225658E-2</v>
      </c>
      <c r="I72" s="170">
        <v>0.79559118236472948</v>
      </c>
      <c r="J72" s="163">
        <v>8.9090042877560741E-2</v>
      </c>
      <c r="K72" s="163">
        <v>0.24192721681189133</v>
      </c>
      <c r="L72" s="135">
        <v>0.40665083135391922</v>
      </c>
      <c r="M72" s="179">
        <v>0.39952494061757721</v>
      </c>
      <c r="N72" s="18">
        <v>0.91672218520986004</v>
      </c>
      <c r="O72" s="18"/>
      <c r="P72" s="127">
        <v>0.81</v>
      </c>
      <c r="Q72" s="127"/>
      <c r="R72" s="23"/>
      <c r="S72" s="23" t="s">
        <v>206</v>
      </c>
      <c r="T72" s="18">
        <v>0.54436450839328532</v>
      </c>
      <c r="U72" s="18">
        <v>0.62829736211031173</v>
      </c>
      <c r="V72" s="18">
        <v>0.67207792207792205</v>
      </c>
      <c r="W72" s="18">
        <v>0.52307692307692311</v>
      </c>
      <c r="X72" s="24"/>
      <c r="Y72" s="24"/>
      <c r="Z72" s="24"/>
      <c r="AA72" s="24"/>
      <c r="AC72" s="16"/>
      <c r="AD72" s="16"/>
      <c r="AE72" s="16">
        <v>426</v>
      </c>
      <c r="AF72" s="17">
        <v>989</v>
      </c>
      <c r="AG72" s="16">
        <v>1415</v>
      </c>
      <c r="AH72" s="18">
        <v>0.11372549019607843</v>
      </c>
      <c r="AJ72" s="18">
        <v>0.15294117647058825</v>
      </c>
      <c r="AK72" s="17"/>
      <c r="AL72" s="17"/>
      <c r="AM72" s="17"/>
      <c r="AN72" s="7">
        <v>1444</v>
      </c>
      <c r="AO72" s="8">
        <v>2.7E-2</v>
      </c>
      <c r="AP72" s="2">
        <v>1314</v>
      </c>
      <c r="AQ72" s="3">
        <v>4.4999999999999998E-2</v>
      </c>
      <c r="AT72" s="120">
        <v>856</v>
      </c>
      <c r="AU72" s="25">
        <v>3168000</v>
      </c>
      <c r="AV72" s="26">
        <v>841</v>
      </c>
      <c r="AW72" s="27">
        <v>3431870.74</v>
      </c>
      <c r="AX72" s="2">
        <v>72</v>
      </c>
      <c r="AY72" s="11">
        <v>533002</v>
      </c>
      <c r="AZ72" s="2">
        <v>5</v>
      </c>
      <c r="BA72" s="11">
        <v>22000</v>
      </c>
      <c r="BB72" s="11"/>
      <c r="BC72" s="11"/>
      <c r="BD72" s="16">
        <v>200</v>
      </c>
      <c r="BE72" s="11">
        <v>322888</v>
      </c>
      <c r="BF72" s="18">
        <v>0.99</v>
      </c>
      <c r="BG72" s="18">
        <v>0.99</v>
      </c>
      <c r="BH72" s="11">
        <v>21193</v>
      </c>
      <c r="BI72" s="2">
        <v>215</v>
      </c>
      <c r="BJ72" s="18">
        <v>0.41910331384015592</v>
      </c>
      <c r="BK72" s="16">
        <v>1100155</v>
      </c>
      <c r="BL72" s="11">
        <v>5117</v>
      </c>
      <c r="BM72" s="2">
        <v>223</v>
      </c>
      <c r="BN72" s="18">
        <v>0.43469785575048731</v>
      </c>
      <c r="BO72" s="2">
        <v>790758</v>
      </c>
      <c r="BP72" s="11">
        <v>3546</v>
      </c>
      <c r="BQ72" s="2">
        <v>507</v>
      </c>
      <c r="BR72" s="18">
        <v>0.98830409356725146</v>
      </c>
      <c r="BS72" s="2">
        <v>8853740.9999999981</v>
      </c>
      <c r="BT72" s="11">
        <v>17462.999999999996</v>
      </c>
      <c r="BU72" s="11">
        <v>22142.386792452831</v>
      </c>
      <c r="BV72" s="11">
        <v>18334.57894736842</v>
      </c>
      <c r="BW72" s="11">
        <v>18287.970588235294</v>
      </c>
      <c r="BX72" s="11">
        <v>21058.66304347826</v>
      </c>
      <c r="BY72" s="11">
        <v>23947.813186813186</v>
      </c>
      <c r="BZ72" s="16">
        <v>29312.26923076923</v>
      </c>
      <c r="CB72" s="16">
        <v>19304.956862745097</v>
      </c>
      <c r="CC72" s="18">
        <v>-2.0355981877682061E-2</v>
      </c>
      <c r="CD72" s="18">
        <v>4.0935447552984394E-2</v>
      </c>
      <c r="CE72" s="2">
        <v>255</v>
      </c>
    </row>
    <row r="73" spans="1:83" s="94" customFormat="1" x14ac:dyDescent="0.25">
      <c r="A73" s="94">
        <v>70</v>
      </c>
      <c r="B73" s="94" t="s">
        <v>54</v>
      </c>
      <c r="C73" s="95">
        <v>2066</v>
      </c>
      <c r="D73" s="152"/>
      <c r="E73" s="95">
        <v>4</v>
      </c>
      <c r="F73" s="157">
        <v>2070</v>
      </c>
      <c r="G73" s="97">
        <v>0.25847047434656339</v>
      </c>
      <c r="H73" s="164">
        <v>6.2923523717328175E-3</v>
      </c>
      <c r="I73" s="171">
        <v>0.16707376648754274</v>
      </c>
      <c r="J73" s="164">
        <v>3.8722168441432721E-3</v>
      </c>
      <c r="K73" s="164">
        <v>0.23944444444444443</v>
      </c>
      <c r="L73" s="134">
        <v>6.5343659244917709E-2</v>
      </c>
      <c r="M73" s="180">
        <v>0.17473378509196516</v>
      </c>
      <c r="N73" s="97">
        <v>0.90301003344481601</v>
      </c>
      <c r="O73" s="97"/>
      <c r="P73" s="128">
        <v>0.94</v>
      </c>
      <c r="Q73" s="128"/>
      <c r="R73" s="98"/>
      <c r="S73" s="98" t="s">
        <v>234</v>
      </c>
      <c r="T73" s="97">
        <v>0.85628742514970058</v>
      </c>
      <c r="U73" s="97">
        <v>0.89820359281437123</v>
      </c>
      <c r="V73" s="97">
        <v>0.88385269121813026</v>
      </c>
      <c r="W73" s="97">
        <v>0.92045454545454541</v>
      </c>
      <c r="X73" s="99"/>
      <c r="Y73" s="99"/>
      <c r="Z73" s="99"/>
      <c r="AA73" s="99"/>
      <c r="AB73" s="97"/>
      <c r="AC73" s="95"/>
      <c r="AD73" s="95"/>
      <c r="AE73" s="95">
        <v>438</v>
      </c>
      <c r="AF73" s="96"/>
      <c r="AG73" s="95">
        <v>438</v>
      </c>
      <c r="AH73" s="97">
        <v>7.2088724584103508E-2</v>
      </c>
      <c r="AI73" s="97">
        <v>1.4787430683918669E-2</v>
      </c>
      <c r="AJ73" s="97">
        <v>0.43068391866913125</v>
      </c>
      <c r="AK73" s="96"/>
      <c r="AL73" s="96"/>
      <c r="AM73" s="96"/>
      <c r="AN73" s="100">
        <v>310</v>
      </c>
      <c r="AO73" s="101">
        <v>1.2E-2</v>
      </c>
      <c r="AP73" s="94">
        <v>300</v>
      </c>
      <c r="AQ73" s="102">
        <v>6.0000000000000001E-3</v>
      </c>
      <c r="AR73" s="102"/>
      <c r="AS73" s="102"/>
      <c r="AT73" s="124">
        <v>135</v>
      </c>
      <c r="AU73" s="103">
        <v>498000</v>
      </c>
      <c r="AV73" s="104">
        <v>361</v>
      </c>
      <c r="AW73" s="105">
        <v>1453296.37</v>
      </c>
      <c r="AX73" s="94">
        <v>38</v>
      </c>
      <c r="AY73" s="106">
        <v>287946</v>
      </c>
      <c r="AZ73" s="94">
        <v>0</v>
      </c>
      <c r="BA73" s="106"/>
      <c r="BB73" s="106"/>
      <c r="BC73" s="106"/>
      <c r="BD73" s="95">
        <v>74</v>
      </c>
      <c r="BE73" s="106">
        <v>27915</v>
      </c>
      <c r="BF73" s="97">
        <v>0.8</v>
      </c>
      <c r="BG73" s="97">
        <v>0.74</v>
      </c>
      <c r="BH73" s="106">
        <v>29760</v>
      </c>
      <c r="BI73" s="94">
        <v>84</v>
      </c>
      <c r="BJ73" s="97">
        <v>0.17573221757322174</v>
      </c>
      <c r="BK73" s="95">
        <v>445032</v>
      </c>
      <c r="BL73" s="106">
        <v>5298</v>
      </c>
      <c r="BM73" s="94">
        <v>30</v>
      </c>
      <c r="BN73" s="97">
        <v>6.2761506276150625E-2</v>
      </c>
      <c r="BO73" s="94">
        <v>108330</v>
      </c>
      <c r="BP73" s="106">
        <v>3611</v>
      </c>
      <c r="BQ73" s="94">
        <v>354</v>
      </c>
      <c r="BR73" s="97">
        <v>0.7405857740585774</v>
      </c>
      <c r="BS73" s="94">
        <v>9981738</v>
      </c>
      <c r="BT73" s="106">
        <v>28197</v>
      </c>
      <c r="BU73" s="106">
        <v>24345.509505703423</v>
      </c>
      <c r="BV73" s="106">
        <v>11867.645161290322</v>
      </c>
      <c r="BW73" s="106">
        <v>14442.033333333333</v>
      </c>
      <c r="BX73" s="106">
        <v>17420.208333333332</v>
      </c>
      <c r="BY73" s="106">
        <v>21085.137931034482</v>
      </c>
      <c r="BZ73" s="95">
        <v>36902.114583333336</v>
      </c>
      <c r="CA73" s="95"/>
      <c r="CB73" s="95">
        <v>15021.357798165138</v>
      </c>
      <c r="CC73" s="97">
        <v>-5.6638311735576763E-2</v>
      </c>
      <c r="CD73" s="97">
        <v>0.12424042807038926</v>
      </c>
      <c r="CE73" s="94">
        <v>109</v>
      </c>
    </row>
    <row r="74" spans="1:83" x14ac:dyDescent="0.25">
      <c r="A74" s="2">
        <v>71</v>
      </c>
      <c r="B74" s="2" t="s">
        <v>51</v>
      </c>
      <c r="C74" s="16">
        <v>741</v>
      </c>
      <c r="D74" s="151">
        <v>57</v>
      </c>
      <c r="E74" s="16">
        <v>1</v>
      </c>
      <c r="F74" s="156">
        <v>799</v>
      </c>
      <c r="G74" s="18">
        <v>0.24156545209176788</v>
      </c>
      <c r="H74" s="163">
        <v>3.643724696356275E-2</v>
      </c>
      <c r="I74" s="170">
        <v>0.14402173913043478</v>
      </c>
      <c r="J74" s="163">
        <v>8.771929824561403E-2</v>
      </c>
      <c r="K74" s="163">
        <v>2.7662517289073305E-2</v>
      </c>
      <c r="L74" s="135">
        <v>8.0971659919028341E-2</v>
      </c>
      <c r="M74" s="179">
        <v>0.36437246963562753</v>
      </c>
      <c r="N74" s="18">
        <v>0.8936170212765957</v>
      </c>
      <c r="O74" s="18"/>
      <c r="P74" s="127">
        <v>0.84</v>
      </c>
      <c r="Q74" s="127"/>
      <c r="R74" s="23"/>
      <c r="S74" s="23" t="s">
        <v>235</v>
      </c>
      <c r="T74" s="18">
        <v>0.47560975609756095</v>
      </c>
      <c r="U74" s="18">
        <v>0.73170731707317072</v>
      </c>
      <c r="V74" s="18">
        <v>0.73885350318471332</v>
      </c>
      <c r="W74" s="18">
        <v>0.5</v>
      </c>
      <c r="X74" s="24"/>
      <c r="Y74" s="24"/>
      <c r="Z74" s="24"/>
      <c r="AA74" s="24"/>
      <c r="AC74" s="16">
        <v>14</v>
      </c>
      <c r="AD74" s="16"/>
      <c r="AE74" s="16">
        <v>151</v>
      </c>
      <c r="AF74" s="17">
        <v>10</v>
      </c>
      <c r="AG74" s="16">
        <v>175</v>
      </c>
      <c r="AK74" s="17"/>
      <c r="AL74" s="17"/>
      <c r="AM74" s="17"/>
      <c r="AN74" s="7">
        <v>141</v>
      </c>
      <c r="AO74" s="8">
        <v>1.4E-2</v>
      </c>
      <c r="AP74" s="2">
        <v>144</v>
      </c>
      <c r="AQ74" s="3">
        <v>6.0000000000000001E-3</v>
      </c>
      <c r="AT74" s="120">
        <v>60</v>
      </c>
      <c r="AU74" s="25">
        <v>207000</v>
      </c>
      <c r="AV74" s="26">
        <v>270</v>
      </c>
      <c r="AW74" s="27">
        <v>928380</v>
      </c>
      <c r="AX74" s="2">
        <v>25</v>
      </c>
      <c r="AY74" s="11">
        <v>145616</v>
      </c>
      <c r="AZ74" s="2">
        <v>0</v>
      </c>
      <c r="BA74" s="11"/>
      <c r="BB74" s="11"/>
      <c r="BC74" s="11"/>
      <c r="BD74" s="16">
        <v>9</v>
      </c>
      <c r="BE74" s="11">
        <v>9493.74</v>
      </c>
      <c r="BF74" s="18">
        <v>0.87</v>
      </c>
      <c r="BG74" s="18">
        <v>0.78</v>
      </c>
      <c r="BH74" s="11">
        <v>5460</v>
      </c>
      <c r="BI74" s="2">
        <v>64</v>
      </c>
      <c r="BJ74" s="18">
        <v>0.37209302325581395</v>
      </c>
      <c r="BK74" s="16">
        <v>190144</v>
      </c>
      <c r="BL74" s="11">
        <v>2971</v>
      </c>
      <c r="BM74" s="2">
        <v>16</v>
      </c>
      <c r="BN74" s="18">
        <v>9.3023255813953487E-2</v>
      </c>
      <c r="BO74" s="2">
        <v>57456</v>
      </c>
      <c r="BP74" s="11">
        <v>3591</v>
      </c>
      <c r="BQ74" s="2">
        <v>132</v>
      </c>
      <c r="BR74" s="18">
        <v>0.76744186046511631</v>
      </c>
      <c r="BS74" s="2">
        <v>484044</v>
      </c>
      <c r="BT74" s="11">
        <v>3667</v>
      </c>
      <c r="BU74" s="11">
        <v>19514.794326241135</v>
      </c>
      <c r="BV74" s="11">
        <v>15577.142857142857</v>
      </c>
      <c r="BW74" s="11">
        <v>14984.363636363636</v>
      </c>
      <c r="BX74" s="11">
        <v>17713.396226415094</v>
      </c>
      <c r="BY74" s="11">
        <v>21680.74</v>
      </c>
      <c r="BZ74" s="16">
        <v>22743.55</v>
      </c>
      <c r="CB74" s="16">
        <v>17079.971830985916</v>
      </c>
      <c r="CC74" s="18">
        <v>9.6696892305358162E-2</v>
      </c>
      <c r="CD74" s="18">
        <v>0.14883031437290772</v>
      </c>
      <c r="CE74" s="2">
        <v>71</v>
      </c>
    </row>
    <row r="75" spans="1:83" s="94" customFormat="1" x14ac:dyDescent="0.25">
      <c r="A75" s="94">
        <v>72</v>
      </c>
      <c r="B75" s="94" t="s">
        <v>55</v>
      </c>
      <c r="C75" s="95">
        <v>615</v>
      </c>
      <c r="D75" s="152">
        <v>109</v>
      </c>
      <c r="E75" s="95"/>
      <c r="F75" s="157">
        <v>724</v>
      </c>
      <c r="G75" s="97">
        <v>0.2032520325203252</v>
      </c>
      <c r="H75" s="164">
        <v>0.10731707317073171</v>
      </c>
      <c r="I75" s="171">
        <v>0.62561576354679804</v>
      </c>
      <c r="J75" s="164">
        <v>0.11869918699186992</v>
      </c>
      <c r="K75" s="164">
        <v>0.36097560975609755</v>
      </c>
      <c r="L75" s="134">
        <v>0.23252032520325203</v>
      </c>
      <c r="M75" s="180">
        <v>0.40487804878048783</v>
      </c>
      <c r="N75" s="97">
        <v>0.80597014925373134</v>
      </c>
      <c r="O75" s="97"/>
      <c r="P75" s="128">
        <v>0.84000000000000008</v>
      </c>
      <c r="Q75" s="128"/>
      <c r="R75" s="98"/>
      <c r="S75" s="98" t="s">
        <v>236</v>
      </c>
      <c r="T75" s="97">
        <v>0.33812949640287771</v>
      </c>
      <c r="U75" s="97">
        <v>0.61151079136690645</v>
      </c>
      <c r="V75" s="97">
        <v>0.59036144578313254</v>
      </c>
      <c r="W75" s="97">
        <v>0.625</v>
      </c>
      <c r="X75" s="99"/>
      <c r="Y75" s="99"/>
      <c r="Z75" s="99"/>
      <c r="AA75" s="99"/>
      <c r="AB75" s="97"/>
      <c r="AC75" s="95"/>
      <c r="AD75" s="95"/>
      <c r="AE75" s="95">
        <v>147</v>
      </c>
      <c r="AF75" s="96">
        <v>22</v>
      </c>
      <c r="AG75" s="95">
        <v>169</v>
      </c>
      <c r="AH75" s="97"/>
      <c r="AI75" s="97"/>
      <c r="AJ75" s="97"/>
      <c r="AK75" s="96"/>
      <c r="AL75" s="96"/>
      <c r="AM75" s="96"/>
      <c r="AN75" s="100">
        <v>237</v>
      </c>
      <c r="AO75" s="101">
        <v>4.5999999999999999E-2</v>
      </c>
      <c r="AP75" s="94">
        <v>207</v>
      </c>
      <c r="AQ75" s="102">
        <v>0.10100000000000001</v>
      </c>
      <c r="AR75" s="102"/>
      <c r="AS75" s="102"/>
      <c r="AT75" s="124">
        <v>143</v>
      </c>
      <c r="AU75" s="103">
        <v>489000</v>
      </c>
      <c r="AV75" s="104">
        <v>249</v>
      </c>
      <c r="AW75" s="105">
        <v>988197</v>
      </c>
      <c r="AX75" s="94">
        <v>19</v>
      </c>
      <c r="AY75" s="106">
        <v>144774</v>
      </c>
      <c r="AZ75" s="94">
        <v>0</v>
      </c>
      <c r="BA75" s="106"/>
      <c r="BB75" s="106"/>
      <c r="BC75" s="106"/>
      <c r="BD75" s="95">
        <v>27</v>
      </c>
      <c r="BE75" s="106">
        <v>32013.119999999999</v>
      </c>
      <c r="BF75" s="97">
        <v>0.92</v>
      </c>
      <c r="BG75" s="97">
        <v>0.89</v>
      </c>
      <c r="BH75" s="106">
        <v>13014</v>
      </c>
      <c r="BI75" s="94">
        <v>37</v>
      </c>
      <c r="BJ75" s="97">
        <v>0.44578313253012047</v>
      </c>
      <c r="BK75" s="95">
        <v>149517</v>
      </c>
      <c r="BL75" s="106">
        <v>4041</v>
      </c>
      <c r="BM75" s="94">
        <v>17</v>
      </c>
      <c r="BN75" s="97">
        <v>0.20481927710843373</v>
      </c>
      <c r="BO75" s="94">
        <v>60826</v>
      </c>
      <c r="BP75" s="106">
        <v>3578</v>
      </c>
      <c r="BQ75" s="94">
        <v>74</v>
      </c>
      <c r="BR75" s="97">
        <v>0.89156626506024095</v>
      </c>
      <c r="BS75" s="94">
        <v>752728</v>
      </c>
      <c r="BT75" s="106">
        <v>10172</v>
      </c>
      <c r="BU75" s="106">
        <v>29915.067567567567</v>
      </c>
      <c r="BV75" s="106">
        <v>25732.588235294119</v>
      </c>
      <c r="BW75" s="106">
        <v>29072</v>
      </c>
      <c r="BX75" s="106">
        <v>28871.75</v>
      </c>
      <c r="BY75" s="106">
        <v>30921.222222222223</v>
      </c>
      <c r="BZ75" s="95">
        <v>34311.705882352944</v>
      </c>
      <c r="CA75" s="95"/>
      <c r="CB75" s="95">
        <v>27534.205128205129</v>
      </c>
      <c r="CC75" s="97">
        <v>3.3883862467748882E-2</v>
      </c>
      <c r="CD75" s="97">
        <v>-9.7697151739631893E-3</v>
      </c>
      <c r="CE75" s="94">
        <v>39</v>
      </c>
    </row>
    <row r="76" spans="1:83" x14ac:dyDescent="0.25">
      <c r="A76" s="2">
        <v>73</v>
      </c>
      <c r="B76" s="2" t="s">
        <v>57</v>
      </c>
      <c r="C76" s="16">
        <v>1124</v>
      </c>
      <c r="D76" s="151"/>
      <c r="E76" s="16">
        <v>185</v>
      </c>
      <c r="F76" s="156">
        <v>1309</v>
      </c>
      <c r="G76" s="18">
        <v>0.24110320284697509</v>
      </c>
      <c r="H76" s="163">
        <v>8.3629893238434158E-2</v>
      </c>
      <c r="I76" s="170">
        <v>0.49822064056939502</v>
      </c>
      <c r="J76" s="163">
        <v>6.6725978647686826E-2</v>
      </c>
      <c r="K76" s="163">
        <v>0.15350389321468297</v>
      </c>
      <c r="L76" s="135">
        <v>0.2793594306049822</v>
      </c>
      <c r="M76" s="179">
        <v>0.4902135231316726</v>
      </c>
      <c r="N76" s="18">
        <v>0.65079365079365081</v>
      </c>
      <c r="O76" s="18"/>
      <c r="P76" s="127">
        <v>0.57999999999999996</v>
      </c>
      <c r="Q76" s="127"/>
      <c r="R76" s="23"/>
      <c r="S76" s="23" t="s">
        <v>236</v>
      </c>
      <c r="T76" s="18">
        <v>0.16810344827586207</v>
      </c>
      <c r="U76" s="18">
        <v>0.45689655172413796</v>
      </c>
      <c r="V76" s="18">
        <v>0.47572815533980584</v>
      </c>
      <c r="W76" s="18">
        <v>0.3125</v>
      </c>
      <c r="X76" s="24"/>
      <c r="Y76" s="24"/>
      <c r="Z76" s="24"/>
      <c r="AA76" s="24"/>
      <c r="AC76" s="16">
        <v>8</v>
      </c>
      <c r="AD76" s="16">
        <v>4</v>
      </c>
      <c r="AE76" s="16">
        <v>203</v>
      </c>
      <c r="AF76" s="17"/>
      <c r="AG76" s="16">
        <v>215</v>
      </c>
      <c r="AH76" s="18">
        <v>5.9907834101382486E-2</v>
      </c>
      <c r="AJ76" s="18">
        <v>9.2165898617511521E-3</v>
      </c>
      <c r="AK76" s="17"/>
      <c r="AL76" s="17"/>
      <c r="AM76" s="17"/>
      <c r="AN76" s="7">
        <v>351</v>
      </c>
      <c r="AO76" s="8">
        <v>3.4000000000000002E-2</v>
      </c>
      <c r="AP76" s="2">
        <v>337</v>
      </c>
      <c r="AQ76" s="3">
        <v>5.6000000000000001E-2</v>
      </c>
      <c r="AT76" s="120">
        <v>314</v>
      </c>
      <c r="AU76" s="25">
        <v>1044000</v>
      </c>
      <c r="AV76" s="26">
        <v>551</v>
      </c>
      <c r="AW76" s="27">
        <v>2026789</v>
      </c>
      <c r="AX76" s="2">
        <v>22</v>
      </c>
      <c r="AY76" s="11">
        <v>141020</v>
      </c>
      <c r="AZ76" s="2">
        <v>3</v>
      </c>
      <c r="BA76" s="11">
        <v>12000</v>
      </c>
      <c r="BB76" s="11"/>
      <c r="BC76" s="11"/>
      <c r="BD76" s="16">
        <v>37</v>
      </c>
      <c r="BE76" s="11">
        <v>37373.5</v>
      </c>
      <c r="BF76" s="18">
        <v>0.99</v>
      </c>
      <c r="BG76" s="18">
        <v>0.99</v>
      </c>
      <c r="BH76" s="11">
        <v>7042</v>
      </c>
      <c r="BI76" s="2">
        <v>131</v>
      </c>
      <c r="BJ76" s="18">
        <v>0.50775193798449614</v>
      </c>
      <c r="BK76" s="16">
        <v>513913</v>
      </c>
      <c r="BL76" s="11">
        <v>3923</v>
      </c>
      <c r="BM76" s="2">
        <v>84</v>
      </c>
      <c r="BN76" s="18">
        <v>0.32558139534883723</v>
      </c>
      <c r="BO76" s="2">
        <v>216216</v>
      </c>
      <c r="BP76" s="11">
        <v>2574</v>
      </c>
      <c r="BQ76" s="2">
        <v>255</v>
      </c>
      <c r="BR76" s="18">
        <v>0.98837209302325579</v>
      </c>
      <c r="BS76" s="2">
        <v>1072530</v>
      </c>
      <c r="BT76" s="11">
        <v>4206</v>
      </c>
      <c r="BU76" s="11">
        <v>22362.52610441767</v>
      </c>
      <c r="BV76" s="11">
        <v>19217.942307692309</v>
      </c>
      <c r="BW76" s="11">
        <v>20550.314285714285</v>
      </c>
      <c r="BX76" s="11">
        <v>21934.058823529413</v>
      </c>
      <c r="BY76" s="11">
        <v>25082.584905660377</v>
      </c>
      <c r="BZ76" s="16">
        <v>25092.243902439026</v>
      </c>
      <c r="CB76" s="16">
        <v>29500</v>
      </c>
      <c r="CC76" s="18">
        <v>0.50406931065895866</v>
      </c>
      <c r="CD76" s="18">
        <v>0.66001410543059058</v>
      </c>
      <c r="CE76" s="2">
        <v>155</v>
      </c>
    </row>
    <row r="77" spans="1:83" s="94" customFormat="1" x14ac:dyDescent="0.25">
      <c r="A77" s="94">
        <v>74</v>
      </c>
      <c r="B77" s="94" t="s">
        <v>65</v>
      </c>
      <c r="C77" s="95">
        <v>118</v>
      </c>
      <c r="D77" s="152"/>
      <c r="E77" s="95"/>
      <c r="F77" s="157">
        <v>118</v>
      </c>
      <c r="G77" s="97">
        <v>0.22033898305084745</v>
      </c>
      <c r="H77" s="164">
        <v>0.2288135593220339</v>
      </c>
      <c r="I77" s="171">
        <v>0.70338983050847459</v>
      </c>
      <c r="J77" s="164">
        <v>0.16949152542372881</v>
      </c>
      <c r="K77" s="164">
        <v>0.1440677966101695</v>
      </c>
      <c r="L77" s="134">
        <v>0.57627118644067798</v>
      </c>
      <c r="M77" s="180">
        <v>0.84745762711864403</v>
      </c>
      <c r="N77" s="97">
        <v>0.72499999999999998</v>
      </c>
      <c r="O77" s="97"/>
      <c r="P77" s="128">
        <v>0.63</v>
      </c>
      <c r="Q77" s="128"/>
      <c r="R77" s="98"/>
      <c r="S77" s="98" t="s">
        <v>209</v>
      </c>
      <c r="T77" s="97">
        <v>9.0909090909090912E-2</v>
      </c>
      <c r="U77" s="97">
        <v>9.0909090909090912E-2</v>
      </c>
      <c r="V77" s="97">
        <v>0.36363636363636365</v>
      </c>
      <c r="W77" s="97"/>
      <c r="X77" s="99"/>
      <c r="Y77" s="99"/>
      <c r="Z77" s="99"/>
      <c r="AA77" s="99"/>
      <c r="AB77" s="97"/>
      <c r="AC77" s="95">
        <v>8</v>
      </c>
      <c r="AD77" s="95">
        <v>11</v>
      </c>
      <c r="AE77" s="95">
        <v>16</v>
      </c>
      <c r="AF77" s="96"/>
      <c r="AG77" s="95">
        <v>35</v>
      </c>
      <c r="AH77" s="97">
        <v>0.17142857142857143</v>
      </c>
      <c r="AI77" s="97"/>
      <c r="AJ77" s="97"/>
      <c r="AK77" s="96"/>
      <c r="AL77" s="96"/>
      <c r="AM77" s="96"/>
      <c r="AN77" s="100">
        <v>60</v>
      </c>
      <c r="AO77" s="101">
        <v>1.6E-2</v>
      </c>
      <c r="AP77" s="94">
        <v>50</v>
      </c>
      <c r="AQ77" s="102">
        <v>0.18</v>
      </c>
      <c r="AR77" s="102"/>
      <c r="AS77" s="102"/>
      <c r="AT77" s="124">
        <v>68</v>
      </c>
      <c r="AU77" s="103">
        <v>205000</v>
      </c>
      <c r="AV77" s="104">
        <v>100</v>
      </c>
      <c r="AW77" s="105">
        <v>403811.58</v>
      </c>
      <c r="AX77" s="94">
        <v>9</v>
      </c>
      <c r="AY77" s="106">
        <v>44168</v>
      </c>
      <c r="AZ77" s="94">
        <v>3</v>
      </c>
      <c r="BA77" s="106">
        <v>10000</v>
      </c>
      <c r="BB77" s="106"/>
      <c r="BC77" s="106"/>
      <c r="BD77" s="95">
        <v>6</v>
      </c>
      <c r="BE77" s="106">
        <v>6562</v>
      </c>
      <c r="BF77" s="97">
        <v>1</v>
      </c>
      <c r="BG77" s="97">
        <v>1</v>
      </c>
      <c r="BH77" s="106">
        <v>10431</v>
      </c>
      <c r="BI77" s="94">
        <v>17</v>
      </c>
      <c r="BJ77" s="97">
        <v>0.70833333333333337</v>
      </c>
      <c r="BK77" s="95">
        <v>70703</v>
      </c>
      <c r="BL77" s="106">
        <v>4159</v>
      </c>
      <c r="BM77" s="94">
        <v>16</v>
      </c>
      <c r="BN77" s="97">
        <v>0.66666666666666663</v>
      </c>
      <c r="BO77" s="94">
        <v>40032</v>
      </c>
      <c r="BP77" s="106">
        <v>2502</v>
      </c>
      <c r="BQ77" s="94">
        <v>24</v>
      </c>
      <c r="BR77" s="97">
        <v>1</v>
      </c>
      <c r="BS77" s="94">
        <v>139608</v>
      </c>
      <c r="BT77" s="106">
        <v>5817</v>
      </c>
      <c r="BU77" s="106">
        <v>16232.476190476191</v>
      </c>
      <c r="BV77" s="106">
        <v>16136.166666666666</v>
      </c>
      <c r="BW77" s="106">
        <v>12402.2</v>
      </c>
      <c r="BX77" s="106">
        <v>16579.285714285714</v>
      </c>
      <c r="BY77" s="106">
        <v>22499</v>
      </c>
      <c r="BZ77" s="95">
        <v>21001</v>
      </c>
      <c r="CA77" s="95"/>
      <c r="CB77" s="95">
        <v>15271.277777777777</v>
      </c>
      <c r="CC77" s="97">
        <v>-0.13389786717655661</v>
      </c>
      <c r="CD77" s="97">
        <v>-4.5082600773638681E-2</v>
      </c>
      <c r="CE77" s="94">
        <v>18</v>
      </c>
    </row>
    <row r="78" spans="1:83" x14ac:dyDescent="0.25">
      <c r="A78" s="2">
        <v>75</v>
      </c>
      <c r="B78" s="2" t="s">
        <v>66</v>
      </c>
      <c r="C78" s="16">
        <v>207</v>
      </c>
      <c r="D78" s="151"/>
      <c r="E78" s="16">
        <v>31</v>
      </c>
      <c r="F78" s="156">
        <v>238</v>
      </c>
      <c r="G78" s="18">
        <v>3.3816425120772944E-2</v>
      </c>
      <c r="H78" s="163">
        <v>0.28985507246376813</v>
      </c>
      <c r="I78" s="170">
        <v>0.96116504854368934</v>
      </c>
      <c r="J78" s="163">
        <v>0.55072463768115942</v>
      </c>
      <c r="K78" s="163">
        <v>0.17085427135678391</v>
      </c>
      <c r="L78" s="135">
        <v>0.14009661835748793</v>
      </c>
      <c r="M78" s="179">
        <v>0</v>
      </c>
      <c r="N78" s="18">
        <v>0.10810810810810811</v>
      </c>
      <c r="O78" s="18"/>
      <c r="P78" s="127"/>
      <c r="Q78" s="127"/>
      <c r="R78" s="23"/>
      <c r="S78" s="23"/>
      <c r="X78" s="24"/>
      <c r="Y78" s="24"/>
      <c r="Z78" s="24"/>
      <c r="AA78" s="24"/>
      <c r="AC78" s="16"/>
      <c r="AD78" s="16"/>
      <c r="AE78" s="16"/>
      <c r="AF78" s="17"/>
      <c r="AG78" s="16"/>
      <c r="AK78" s="17"/>
      <c r="AL78" s="17"/>
      <c r="AM78" s="17"/>
      <c r="AN78" s="7"/>
      <c r="AO78" s="8"/>
      <c r="AT78" s="120">
        <v>29</v>
      </c>
      <c r="AU78" s="25">
        <v>75000</v>
      </c>
      <c r="AV78" s="26"/>
      <c r="AW78" s="27"/>
      <c r="AY78" s="11"/>
      <c r="AZ78" s="2">
        <v>0</v>
      </c>
      <c r="BA78" s="11"/>
      <c r="BB78" s="11"/>
      <c r="BC78" s="11"/>
      <c r="BD78" s="16">
        <v>7</v>
      </c>
      <c r="BE78" s="11">
        <v>8830.5</v>
      </c>
      <c r="BF78" s="18">
        <v>0.99</v>
      </c>
      <c r="BG78" s="18">
        <v>0.99</v>
      </c>
      <c r="BH78" s="11">
        <v>18503</v>
      </c>
      <c r="BI78" s="2">
        <v>302</v>
      </c>
      <c r="BJ78" s="18">
        <v>0.68171557562076746</v>
      </c>
      <c r="BK78" s="16">
        <v>1451110</v>
      </c>
      <c r="BL78" s="11">
        <v>4805</v>
      </c>
      <c r="BM78" s="2">
        <v>254</v>
      </c>
      <c r="BN78" s="18">
        <v>0.57336343115124155</v>
      </c>
      <c r="BO78" s="2">
        <v>797814</v>
      </c>
      <c r="BP78" s="11">
        <v>3141</v>
      </c>
      <c r="BQ78" s="2">
        <v>440</v>
      </c>
      <c r="BR78" s="18">
        <v>0.99322799097065462</v>
      </c>
      <c r="BS78" s="2">
        <v>5892480</v>
      </c>
      <c r="BT78" s="11">
        <v>13392</v>
      </c>
    </row>
    <row r="79" spans="1:83" s="94" customFormat="1" x14ac:dyDescent="0.25">
      <c r="A79" s="94">
        <v>76</v>
      </c>
      <c r="B79" s="94" t="s">
        <v>59</v>
      </c>
      <c r="C79" s="95">
        <v>3648</v>
      </c>
      <c r="D79" s="152">
        <v>1404</v>
      </c>
      <c r="E79" s="95">
        <v>22</v>
      </c>
      <c r="F79" s="157">
        <v>5074</v>
      </c>
      <c r="G79" s="97">
        <v>0.12719298245614036</v>
      </c>
      <c r="H79" s="164">
        <v>0.15296052631578946</v>
      </c>
      <c r="I79" s="171">
        <v>0.90864061640066041</v>
      </c>
      <c r="J79" s="164">
        <v>0.41036184210526316</v>
      </c>
      <c r="K79" s="164">
        <v>0.29196868657581909</v>
      </c>
      <c r="L79" s="134">
        <v>0.37883771929824561</v>
      </c>
      <c r="M79" s="180">
        <v>0.45394736842105265</v>
      </c>
      <c r="N79" s="97">
        <v>0.33055555555555555</v>
      </c>
      <c r="O79" s="97"/>
      <c r="P79" s="128">
        <v>0.83000000000000007</v>
      </c>
      <c r="Q79" s="128"/>
      <c r="R79" s="98"/>
      <c r="S79" s="98" t="s">
        <v>238</v>
      </c>
      <c r="T79" s="97">
        <v>0.38964577656675747</v>
      </c>
      <c r="U79" s="97">
        <v>0.59128065395095364</v>
      </c>
      <c r="V79" s="97">
        <v>0.62637362637362637</v>
      </c>
      <c r="W79" s="97">
        <v>0.49295774647887325</v>
      </c>
      <c r="X79" s="99"/>
      <c r="Y79" s="99"/>
      <c r="Z79" s="99"/>
      <c r="AA79" s="99"/>
      <c r="AB79" s="97"/>
      <c r="AC79" s="95">
        <v>44</v>
      </c>
      <c r="AD79" s="95">
        <v>233</v>
      </c>
      <c r="AE79" s="95">
        <v>543</v>
      </c>
      <c r="AF79" s="96">
        <v>682</v>
      </c>
      <c r="AG79" s="95">
        <v>1502</v>
      </c>
      <c r="AH79" s="97">
        <v>0.5722543352601156</v>
      </c>
      <c r="AI79" s="97"/>
      <c r="AJ79" s="97">
        <v>5.8959537572254334E-2</v>
      </c>
      <c r="AK79" s="96"/>
      <c r="AL79" s="96"/>
      <c r="AM79" s="96"/>
      <c r="AN79" s="100">
        <v>1362</v>
      </c>
      <c r="AO79" s="101">
        <v>4.2999999999999997E-2</v>
      </c>
      <c r="AP79" s="94">
        <v>1261</v>
      </c>
      <c r="AQ79" s="102">
        <v>6.8000000000000005E-2</v>
      </c>
      <c r="AR79" s="102"/>
      <c r="AS79" s="102"/>
      <c r="AT79" s="124">
        <v>1382</v>
      </c>
      <c r="AU79" s="103">
        <v>3579000</v>
      </c>
      <c r="AV79" s="104">
        <v>1656</v>
      </c>
      <c r="AW79" s="105">
        <v>5836571</v>
      </c>
      <c r="AX79" s="94">
        <v>74</v>
      </c>
      <c r="AY79" s="106">
        <v>474125</v>
      </c>
      <c r="AZ79" s="94">
        <v>8</v>
      </c>
      <c r="BA79" s="106">
        <v>29000</v>
      </c>
      <c r="BB79" s="106"/>
      <c r="BC79" s="106"/>
      <c r="BD79" s="95">
        <v>217</v>
      </c>
      <c r="BE79" s="106">
        <v>224074.84</v>
      </c>
      <c r="BF79" s="97">
        <v>1</v>
      </c>
      <c r="BG79" s="97">
        <v>1</v>
      </c>
      <c r="BH79" s="106">
        <v>20868</v>
      </c>
      <c r="BI79" s="94">
        <v>130</v>
      </c>
      <c r="BJ79" s="97">
        <v>0.26262626262626265</v>
      </c>
      <c r="BK79" s="95">
        <v>741390</v>
      </c>
      <c r="BL79" s="106">
        <v>5703</v>
      </c>
      <c r="BM79" s="94">
        <v>141</v>
      </c>
      <c r="BN79" s="97">
        <v>0.28484848484848485</v>
      </c>
      <c r="BO79" s="94">
        <v>526071</v>
      </c>
      <c r="BP79" s="106">
        <v>3731</v>
      </c>
      <c r="BQ79" s="94">
        <v>493</v>
      </c>
      <c r="BR79" s="97">
        <v>0.99595959595959593</v>
      </c>
      <c r="BS79" s="94">
        <v>9020421</v>
      </c>
      <c r="BT79" s="106">
        <v>18297</v>
      </c>
      <c r="BU79" s="106">
        <v>24896.474358974359</v>
      </c>
      <c r="BV79" s="106">
        <v>23419.5234375</v>
      </c>
      <c r="BW79" s="106">
        <v>23674.753086419754</v>
      </c>
      <c r="BX79" s="106">
        <v>23744.40625</v>
      </c>
      <c r="BY79" s="106">
        <v>26981.970588235294</v>
      </c>
      <c r="BZ79" s="95">
        <v>29384.795918367348</v>
      </c>
      <c r="CA79" s="95"/>
      <c r="CB79" s="95">
        <v>23571.413919413921</v>
      </c>
      <c r="CC79" s="97">
        <v>9.9551715493945592E-2</v>
      </c>
      <c r="CD79" s="97">
        <v>7.7381396478022779E-2</v>
      </c>
      <c r="CE79" s="94">
        <v>273</v>
      </c>
    </row>
    <row r="80" spans="1:83" x14ac:dyDescent="0.25">
      <c r="A80" s="2">
        <v>77</v>
      </c>
      <c r="B80" s="2" t="s">
        <v>60</v>
      </c>
      <c r="C80" s="16">
        <v>1845</v>
      </c>
      <c r="D80" s="151">
        <v>129</v>
      </c>
      <c r="E80" s="16">
        <v>9</v>
      </c>
      <c r="F80" s="156">
        <v>1983</v>
      </c>
      <c r="G80" s="18">
        <v>0.24566160520607375</v>
      </c>
      <c r="H80" s="163">
        <v>1.4642082429501085E-2</v>
      </c>
      <c r="I80" s="170">
        <v>0.77494577006507592</v>
      </c>
      <c r="J80" s="163">
        <v>7.046070460704607E-3</v>
      </c>
      <c r="K80" s="163">
        <v>0.11771494518176573</v>
      </c>
      <c r="L80" s="135">
        <v>0.24010840108401085</v>
      </c>
      <c r="M80" s="179">
        <v>0.19783197831978319</v>
      </c>
      <c r="N80" s="18">
        <v>0.95731707317073167</v>
      </c>
      <c r="O80" s="18"/>
      <c r="P80" s="127">
        <v>0.89</v>
      </c>
      <c r="Q80" s="127"/>
      <c r="R80" s="23"/>
      <c r="S80" s="23" t="s">
        <v>200</v>
      </c>
      <c r="T80" s="18">
        <v>0.68577075098814233</v>
      </c>
      <c r="U80" s="18">
        <v>0.77075098814229248</v>
      </c>
      <c r="V80" s="18">
        <v>0.76789587852494579</v>
      </c>
      <c r="W80" s="18">
        <v>0.76923076923076927</v>
      </c>
      <c r="X80" s="24"/>
      <c r="Y80" s="24"/>
      <c r="Z80" s="24"/>
      <c r="AA80" s="24"/>
      <c r="AC80" s="16"/>
      <c r="AD80" s="16"/>
      <c r="AE80" s="16">
        <v>417</v>
      </c>
      <c r="AF80" s="17">
        <v>20</v>
      </c>
      <c r="AG80" s="16">
        <v>437</v>
      </c>
      <c r="AH80" s="18">
        <v>6.6518847006651879E-2</v>
      </c>
      <c r="AI80" s="18">
        <v>2.8824833702882482E-2</v>
      </c>
      <c r="AJ80" s="18">
        <v>0.270509977827051</v>
      </c>
      <c r="AK80" s="17"/>
      <c r="AL80" s="17"/>
      <c r="AM80" s="17"/>
      <c r="AN80" s="7">
        <v>362</v>
      </c>
      <c r="AO80" s="8">
        <v>1.9E-2</v>
      </c>
      <c r="AP80" s="2">
        <v>336</v>
      </c>
      <c r="AQ80" s="3">
        <v>1.4E-2</v>
      </c>
      <c r="AT80" s="120">
        <v>443</v>
      </c>
      <c r="AU80" s="25">
        <v>1637000</v>
      </c>
      <c r="AV80" s="26">
        <v>365</v>
      </c>
      <c r="AW80" s="27">
        <v>1377679</v>
      </c>
      <c r="AX80" s="2">
        <v>134</v>
      </c>
      <c r="AY80" s="11">
        <v>931813</v>
      </c>
      <c r="AZ80" s="2">
        <v>1</v>
      </c>
      <c r="BA80" s="11">
        <v>2000</v>
      </c>
      <c r="BB80" s="11"/>
      <c r="BC80" s="11"/>
      <c r="BD80" s="16">
        <v>114</v>
      </c>
      <c r="BE80" s="11">
        <v>158487</v>
      </c>
      <c r="BF80" s="18">
        <v>0.99</v>
      </c>
      <c r="BG80" s="18">
        <v>0.99</v>
      </c>
      <c r="BH80" s="11">
        <v>16034</v>
      </c>
      <c r="BI80" s="2">
        <v>118</v>
      </c>
      <c r="BJ80" s="18">
        <v>0.3163538873994638</v>
      </c>
      <c r="BK80" s="16">
        <v>527460</v>
      </c>
      <c r="BL80" s="11">
        <v>4470</v>
      </c>
      <c r="BM80" s="2">
        <v>97</v>
      </c>
      <c r="BN80" s="18">
        <v>0.26005361930294907</v>
      </c>
      <c r="BO80" s="2">
        <v>326211</v>
      </c>
      <c r="BP80" s="11">
        <v>3363</v>
      </c>
      <c r="BQ80" s="2">
        <v>365</v>
      </c>
      <c r="BR80" s="18">
        <v>0.97855227882037532</v>
      </c>
      <c r="BS80" s="2">
        <v>5078610</v>
      </c>
      <c r="BT80" s="11">
        <v>13914</v>
      </c>
      <c r="BU80" s="11">
        <v>22998.658610271905</v>
      </c>
      <c r="BV80" s="11">
        <v>16748.98076923077</v>
      </c>
      <c r="BW80" s="11">
        <v>16932</v>
      </c>
      <c r="BX80" s="11">
        <v>21154.057142857142</v>
      </c>
      <c r="BY80" s="11">
        <v>25308.535211267605</v>
      </c>
      <c r="BZ80" s="16">
        <v>28093.415841584159</v>
      </c>
      <c r="CB80" s="16">
        <v>18730.911949685535</v>
      </c>
      <c r="CC80" s="18">
        <v>-1.1496271047924833E-2</v>
      </c>
      <c r="CD80" s="18">
        <v>0.16990866739723587</v>
      </c>
      <c r="CE80" s="2">
        <v>159</v>
      </c>
    </row>
    <row r="81" spans="1:83" s="94" customFormat="1" x14ac:dyDescent="0.25">
      <c r="A81" s="94">
        <v>78</v>
      </c>
      <c r="B81" s="94" t="s">
        <v>165</v>
      </c>
      <c r="C81" s="95">
        <v>1964</v>
      </c>
      <c r="D81" s="152">
        <v>3589</v>
      </c>
      <c r="E81" s="95">
        <v>21</v>
      </c>
      <c r="F81" s="157">
        <v>5574</v>
      </c>
      <c r="G81" s="97">
        <v>0.16700610997963339</v>
      </c>
      <c r="H81" s="164">
        <v>8.2484725050916502E-2</v>
      </c>
      <c r="I81" s="171">
        <v>0.71268466632705041</v>
      </c>
      <c r="J81" s="164">
        <v>0.31835408770979967</v>
      </c>
      <c r="K81" s="164">
        <v>0.18482344102178813</v>
      </c>
      <c r="L81" s="134">
        <v>0.19093686354378819</v>
      </c>
      <c r="M81" s="180">
        <v>0.35947046843177188</v>
      </c>
      <c r="N81" s="97">
        <v>0.47564216120460584</v>
      </c>
      <c r="O81" s="97"/>
      <c r="P81" s="128">
        <v>0.75</v>
      </c>
      <c r="Q81" s="128"/>
      <c r="R81" s="98"/>
      <c r="S81" s="98" t="s">
        <v>237</v>
      </c>
      <c r="T81" s="97">
        <v>0.48541114058355439</v>
      </c>
      <c r="U81" s="97">
        <v>0.61538461538461542</v>
      </c>
      <c r="V81" s="97">
        <v>0.64012738853503182</v>
      </c>
      <c r="W81" s="97">
        <v>0.5714285714285714</v>
      </c>
      <c r="X81" s="99"/>
      <c r="Y81" s="99"/>
      <c r="Z81" s="99"/>
      <c r="AA81" s="99"/>
      <c r="AB81" s="97"/>
      <c r="AC81" s="95">
        <v>38</v>
      </c>
      <c r="AD81" s="95"/>
      <c r="AE81" s="95">
        <v>560</v>
      </c>
      <c r="AF81" s="96">
        <v>1307</v>
      </c>
      <c r="AG81" s="95">
        <v>1905</v>
      </c>
      <c r="AH81" s="97">
        <v>0.10784313725490197</v>
      </c>
      <c r="AI81" s="97">
        <v>2.2408963585434174E-2</v>
      </c>
      <c r="AJ81" s="97">
        <v>6.5826330532212887E-2</v>
      </c>
      <c r="AK81" s="96"/>
      <c r="AL81" s="96"/>
      <c r="AM81" s="96"/>
      <c r="AN81" s="100">
        <v>1496</v>
      </c>
      <c r="AO81" s="101">
        <v>2.1000000000000001E-2</v>
      </c>
      <c r="AP81" s="94">
        <v>1436</v>
      </c>
      <c r="AQ81" s="102">
        <v>3.5999999999999997E-2</v>
      </c>
      <c r="AR81" s="102"/>
      <c r="AS81" s="102"/>
      <c r="AT81" s="124">
        <v>375</v>
      </c>
      <c r="AU81" s="103">
        <v>1180000</v>
      </c>
      <c r="AV81" s="104">
        <v>706</v>
      </c>
      <c r="AW81" s="105">
        <v>2357061</v>
      </c>
      <c r="AX81" s="94">
        <v>60</v>
      </c>
      <c r="AY81" s="106">
        <v>442723</v>
      </c>
      <c r="AZ81" s="94">
        <v>2</v>
      </c>
      <c r="BA81" s="106">
        <v>12000</v>
      </c>
      <c r="BB81" s="106"/>
      <c r="BC81" s="106"/>
      <c r="BD81" s="95">
        <v>225</v>
      </c>
      <c r="BE81" s="106">
        <v>275047.03999999998</v>
      </c>
      <c r="BF81" s="97">
        <v>0.99</v>
      </c>
      <c r="BG81" s="97">
        <v>0.99</v>
      </c>
      <c r="BH81" s="106">
        <v>16034</v>
      </c>
      <c r="BI81" s="94">
        <v>118</v>
      </c>
      <c r="BJ81" s="97">
        <v>0.3163538873994638</v>
      </c>
      <c r="BK81" s="95">
        <v>527460</v>
      </c>
      <c r="BL81" s="106">
        <v>4470</v>
      </c>
      <c r="BM81" s="94">
        <v>97</v>
      </c>
      <c r="BN81" s="97">
        <v>0.26005361930294907</v>
      </c>
      <c r="BO81" s="94">
        <v>326211</v>
      </c>
      <c r="BP81" s="106">
        <v>3363</v>
      </c>
      <c r="BQ81" s="94">
        <v>365</v>
      </c>
      <c r="BR81" s="97">
        <v>0.97855227882037532</v>
      </c>
      <c r="BS81" s="94">
        <v>5078610</v>
      </c>
      <c r="BT81" s="106">
        <v>13914</v>
      </c>
      <c r="BU81" s="106">
        <v>22004.18918918919</v>
      </c>
      <c r="BV81" s="106">
        <v>17650.047619047618</v>
      </c>
      <c r="BW81" s="106">
        <v>17707.742857142857</v>
      </c>
      <c r="BX81" s="106">
        <v>20654.589743589742</v>
      </c>
      <c r="BY81" s="106">
        <v>23490.662162162163</v>
      </c>
      <c r="BZ81" s="95">
        <v>26907.462686567163</v>
      </c>
      <c r="CA81" s="95"/>
      <c r="CB81" s="95">
        <v>19175.038709677421</v>
      </c>
      <c r="CC81" s="97">
        <v>8.6747627069730493E-2</v>
      </c>
      <c r="CD81" s="97">
        <v>-7.830216103807619E-2</v>
      </c>
      <c r="CE81" s="94">
        <v>155</v>
      </c>
    </row>
    <row r="82" spans="1:83" x14ac:dyDescent="0.25">
      <c r="A82" s="2">
        <v>79</v>
      </c>
      <c r="B82" s="2" t="s">
        <v>61</v>
      </c>
      <c r="C82" s="16">
        <v>3163</v>
      </c>
      <c r="D82" s="151"/>
      <c r="E82" s="16">
        <v>13</v>
      </c>
      <c r="F82" s="156">
        <v>3176</v>
      </c>
      <c r="G82" s="18">
        <v>0.27315839392981345</v>
      </c>
      <c r="H82" s="163">
        <v>6.0069554220676573E-3</v>
      </c>
      <c r="I82" s="170">
        <v>0.48498261144483085</v>
      </c>
      <c r="J82" s="163">
        <v>7.5877331647170405E-3</v>
      </c>
      <c r="K82" s="163">
        <v>0.14868025392582693</v>
      </c>
      <c r="L82" s="135">
        <v>0.13373379702813784</v>
      </c>
      <c r="M82" s="179">
        <v>0.14954157445463168</v>
      </c>
      <c r="N82" s="18">
        <v>0.99608993157380255</v>
      </c>
      <c r="O82" s="18"/>
      <c r="P82" s="127">
        <v>0.92999999999999994</v>
      </c>
      <c r="Q82" s="127"/>
      <c r="R82" s="23"/>
      <c r="S82" s="23" t="s">
        <v>206</v>
      </c>
      <c r="T82" s="18">
        <v>0.83333333333333337</v>
      </c>
      <c r="U82" s="18">
        <v>0.86363636363636365</v>
      </c>
      <c r="V82" s="18">
        <v>0.8691860465116279</v>
      </c>
      <c r="W82" s="18">
        <v>0.85</v>
      </c>
      <c r="X82" s="24"/>
      <c r="Y82" s="24"/>
      <c r="Z82" s="24"/>
      <c r="AA82" s="24"/>
      <c r="AC82" s="16"/>
      <c r="AD82" s="16"/>
      <c r="AE82" s="16">
        <v>768</v>
      </c>
      <c r="AF82" s="17"/>
      <c r="AG82" s="16">
        <v>768</v>
      </c>
      <c r="AH82" s="18">
        <v>7.6848249027237359E-2</v>
      </c>
      <c r="AI82" s="18">
        <v>7.7821011673151752E-3</v>
      </c>
      <c r="AJ82" s="18">
        <v>0.39007782101167315</v>
      </c>
      <c r="AK82" s="17"/>
      <c r="AL82" s="17"/>
      <c r="AM82" s="17"/>
      <c r="AN82" s="7">
        <v>552</v>
      </c>
      <c r="AO82" s="8">
        <v>7.0000000000000001E-3</v>
      </c>
      <c r="AP82" s="2">
        <v>531</v>
      </c>
      <c r="AQ82" s="3">
        <v>2.5999999999999999E-2</v>
      </c>
      <c r="AT82" s="120">
        <v>423</v>
      </c>
      <c r="AU82" s="25">
        <v>1575000</v>
      </c>
      <c r="AV82" s="26">
        <v>473</v>
      </c>
      <c r="AW82" s="27">
        <v>1952480</v>
      </c>
      <c r="AX82" s="2">
        <v>61</v>
      </c>
      <c r="AY82" s="11">
        <v>439783</v>
      </c>
      <c r="AZ82" s="2">
        <v>0</v>
      </c>
      <c r="BA82" s="11"/>
      <c r="BB82" s="11"/>
      <c r="BC82" s="11"/>
      <c r="BD82" s="16">
        <v>237</v>
      </c>
      <c r="BE82" s="11">
        <v>131461.62</v>
      </c>
      <c r="BF82" s="18">
        <v>0.89</v>
      </c>
      <c r="BG82" s="18">
        <v>0.87</v>
      </c>
      <c r="BH82" s="11">
        <v>21527</v>
      </c>
      <c r="BI82" s="2">
        <v>94</v>
      </c>
      <c r="BJ82" s="18">
        <v>0.12719891745602166</v>
      </c>
      <c r="BK82" s="16">
        <v>520948</v>
      </c>
      <c r="BL82" s="11">
        <v>5542</v>
      </c>
      <c r="BM82" s="2">
        <v>90</v>
      </c>
      <c r="BN82" s="18">
        <v>0.12178619756427606</v>
      </c>
      <c r="BO82" s="2">
        <v>313740</v>
      </c>
      <c r="BP82" s="11">
        <v>3486</v>
      </c>
      <c r="BQ82" s="2">
        <v>642</v>
      </c>
      <c r="BR82" s="18">
        <v>0.86874154262516912</v>
      </c>
      <c r="BS82" s="2">
        <v>12985734</v>
      </c>
      <c r="BT82" s="11">
        <v>20227</v>
      </c>
      <c r="BU82" s="11">
        <v>26447.461916461893</v>
      </c>
      <c r="BV82" s="11">
        <v>14815.475</v>
      </c>
      <c r="BW82" s="11">
        <v>13665.129032258064</v>
      </c>
      <c r="BX82" s="11">
        <v>18551.682539682541</v>
      </c>
      <c r="BY82" s="11">
        <v>24755.803921568626</v>
      </c>
      <c r="BZ82" s="16">
        <v>35403.690058479529</v>
      </c>
      <c r="CB82" s="16">
        <v>16305.925373134329</v>
      </c>
      <c r="CC82" s="18">
        <v>3.7205306852502451E-2</v>
      </c>
      <c r="CD82" s="18">
        <v>7.4875216115188437E-2</v>
      </c>
      <c r="CE82" s="2">
        <v>134</v>
      </c>
    </row>
    <row r="83" spans="1:83" s="94" customFormat="1" x14ac:dyDescent="0.25">
      <c r="A83" s="94">
        <v>80</v>
      </c>
      <c r="B83" s="94" t="s">
        <v>166</v>
      </c>
      <c r="C83" s="95">
        <v>1616</v>
      </c>
      <c r="D83" s="152">
        <v>78</v>
      </c>
      <c r="E83" s="95">
        <v>685</v>
      </c>
      <c r="F83" s="157">
        <v>2379</v>
      </c>
      <c r="G83" s="97">
        <v>0.27537128712871289</v>
      </c>
      <c r="H83" s="164">
        <v>6.4356435643564358E-2</v>
      </c>
      <c r="I83" s="171">
        <v>0.75496277915632759</v>
      </c>
      <c r="J83" s="164">
        <v>0.12376237623762376</v>
      </c>
      <c r="K83" s="164">
        <v>0.13097454996896338</v>
      </c>
      <c r="L83" s="134">
        <v>0.52103960396039606</v>
      </c>
      <c r="M83" s="180">
        <v>0.57920792079207917</v>
      </c>
      <c r="N83" s="97">
        <v>0.78202995008319465</v>
      </c>
      <c r="O83" s="97"/>
      <c r="P83" s="128">
        <v>0.79999999999999993</v>
      </c>
      <c r="Q83" s="128"/>
      <c r="R83" s="98"/>
      <c r="S83" s="98" t="s">
        <v>220</v>
      </c>
      <c r="T83" s="97">
        <v>0.51509054325955739</v>
      </c>
      <c r="U83" s="97">
        <v>0.66398390342052316</v>
      </c>
      <c r="V83" s="97">
        <v>0.68122270742358082</v>
      </c>
      <c r="W83" s="97">
        <v>0.55263157894736847</v>
      </c>
      <c r="X83" s="99"/>
      <c r="Y83" s="99"/>
      <c r="Z83" s="99"/>
      <c r="AA83" s="99"/>
      <c r="AB83" s="97"/>
      <c r="AC83" s="95">
        <v>21</v>
      </c>
      <c r="AD83" s="95">
        <v>17</v>
      </c>
      <c r="AE83" s="95">
        <v>560</v>
      </c>
      <c r="AF83" s="96">
        <v>49</v>
      </c>
      <c r="AG83" s="95">
        <v>647</v>
      </c>
      <c r="AH83" s="97">
        <v>0.12621359223300971</v>
      </c>
      <c r="AI83" s="97"/>
      <c r="AJ83" s="97">
        <v>3.3980582524271843E-2</v>
      </c>
      <c r="AK83" s="96"/>
      <c r="AL83" s="96"/>
      <c r="AM83" s="96"/>
      <c r="AN83" s="100"/>
      <c r="AO83" s="101"/>
      <c r="AQ83" s="102"/>
      <c r="AR83" s="102"/>
      <c r="AS83" s="102"/>
      <c r="AT83" s="124">
        <v>842</v>
      </c>
      <c r="AU83" s="103">
        <v>2801000</v>
      </c>
      <c r="AV83" s="104">
        <v>936</v>
      </c>
      <c r="AW83" s="105">
        <v>3437794</v>
      </c>
      <c r="AX83" s="94">
        <v>89</v>
      </c>
      <c r="AY83" s="106">
        <v>634668</v>
      </c>
      <c r="AZ83" s="94">
        <v>2</v>
      </c>
      <c r="BA83" s="106">
        <v>8000</v>
      </c>
      <c r="BB83" s="106"/>
      <c r="BC83" s="106"/>
      <c r="BD83" s="95">
        <v>266</v>
      </c>
      <c r="BE83" s="106">
        <v>130497</v>
      </c>
      <c r="BF83" s="97">
        <v>1</v>
      </c>
      <c r="BG83" s="97">
        <v>1</v>
      </c>
      <c r="BH83" s="106">
        <v>14047</v>
      </c>
      <c r="BI83" s="94">
        <v>170</v>
      </c>
      <c r="BJ83" s="97">
        <v>0.37610619469026546</v>
      </c>
      <c r="BK83" s="95">
        <v>671670</v>
      </c>
      <c r="BL83" s="106">
        <v>3951</v>
      </c>
      <c r="BM83" s="94">
        <v>198</v>
      </c>
      <c r="BN83" s="97">
        <v>0.43805309734513276</v>
      </c>
      <c r="BO83" s="94">
        <v>686466</v>
      </c>
      <c r="BP83" s="106">
        <v>3467</v>
      </c>
      <c r="BQ83" s="94">
        <v>450</v>
      </c>
      <c r="BR83" s="97">
        <v>0.99557522123893805</v>
      </c>
      <c r="BS83" s="94">
        <v>4977000</v>
      </c>
      <c r="BT83" s="106">
        <v>11060</v>
      </c>
      <c r="BU83" s="106">
        <v>22446.903954802259</v>
      </c>
      <c r="BV83" s="106">
        <v>19196.526315789473</v>
      </c>
      <c r="BW83" s="106">
        <v>19126.102564102563</v>
      </c>
      <c r="BX83" s="106">
        <v>21139.17391304348</v>
      </c>
      <c r="BY83" s="106">
        <v>23480.284210526315</v>
      </c>
      <c r="BZ83" s="95">
        <v>27192.295774647886</v>
      </c>
      <c r="CA83" s="95"/>
      <c r="CB83" s="95">
        <v>37800</v>
      </c>
      <c r="CC83" s="97">
        <v>1.0045157465487695</v>
      </c>
      <c r="CD83" s="97">
        <v>1.0837010671277691</v>
      </c>
      <c r="CE83" s="94">
        <v>188</v>
      </c>
    </row>
    <row r="84" spans="1:83" x14ac:dyDescent="0.25">
      <c r="A84" s="2">
        <v>81</v>
      </c>
      <c r="B84" s="2" t="s">
        <v>398</v>
      </c>
      <c r="C84" s="16">
        <v>6336</v>
      </c>
      <c r="D84" s="151">
        <v>3980</v>
      </c>
      <c r="F84" s="156">
        <v>10316</v>
      </c>
      <c r="G84" s="18">
        <v>0.2353219696969697</v>
      </c>
      <c r="H84" s="163">
        <v>4.3560606060606064E-2</v>
      </c>
      <c r="I84" s="170">
        <v>0.78840075853350189</v>
      </c>
      <c r="J84" s="163">
        <v>5.6029040404040407E-2</v>
      </c>
      <c r="K84" s="163">
        <v>0.1402317880794702</v>
      </c>
      <c r="L84" s="135">
        <v>0.23090277777777779</v>
      </c>
      <c r="M84" s="179">
        <v>0.20628156565656566</v>
      </c>
      <c r="N84" s="18">
        <v>0.875</v>
      </c>
      <c r="O84" s="18"/>
      <c r="P84" s="127">
        <v>0.87999999999999989</v>
      </c>
      <c r="Q84" s="127"/>
      <c r="R84" s="23"/>
      <c r="S84" s="23" t="s">
        <v>216</v>
      </c>
      <c r="T84" s="18">
        <v>0.62865947611710327</v>
      </c>
      <c r="U84" s="18">
        <v>0.74422187981510013</v>
      </c>
      <c r="V84" s="18">
        <v>0.74579273693534098</v>
      </c>
      <c r="W84" s="18">
        <v>0.71317829457364346</v>
      </c>
      <c r="X84" s="24"/>
      <c r="Y84" s="24"/>
      <c r="Z84" s="24"/>
      <c r="AA84" s="24"/>
      <c r="AC84" s="16"/>
      <c r="AD84" s="16"/>
      <c r="AE84" s="16">
        <v>1335</v>
      </c>
      <c r="AF84" s="17">
        <v>1559</v>
      </c>
      <c r="AG84" s="16">
        <v>2894</v>
      </c>
      <c r="AH84" s="18">
        <v>5.7602143335565972E-2</v>
      </c>
      <c r="AI84" s="18">
        <v>1.4735432016075016E-2</v>
      </c>
      <c r="AJ84" s="18">
        <v>0.17749497655726726</v>
      </c>
      <c r="AK84" s="17"/>
      <c r="AL84" s="17"/>
      <c r="AM84" s="17"/>
      <c r="AN84" s="7">
        <v>2207</v>
      </c>
      <c r="AO84" s="8">
        <v>3.5999999999999997E-2</v>
      </c>
      <c r="AP84" s="2">
        <v>2130</v>
      </c>
      <c r="AQ84" s="3">
        <v>3.5999999999999997E-2</v>
      </c>
      <c r="AT84" s="120">
        <v>1463</v>
      </c>
      <c r="AU84" s="25">
        <v>5021000</v>
      </c>
      <c r="AV84" s="26">
        <v>1307</v>
      </c>
      <c r="AW84" s="27">
        <v>5049780</v>
      </c>
      <c r="AX84" s="2">
        <v>267</v>
      </c>
      <c r="AY84" s="11">
        <v>2172847</v>
      </c>
      <c r="AZ84" s="2">
        <v>3</v>
      </c>
      <c r="BA84" s="11">
        <v>14000</v>
      </c>
      <c r="BB84" s="11"/>
      <c r="BC84" s="11"/>
      <c r="BD84" s="16">
        <v>403</v>
      </c>
      <c r="BE84" s="11">
        <v>546448.79</v>
      </c>
      <c r="BF84" s="18">
        <v>0.98</v>
      </c>
      <c r="BG84" s="18">
        <v>0.96</v>
      </c>
      <c r="BH84" s="11">
        <v>15110</v>
      </c>
      <c r="BI84" s="2">
        <v>262</v>
      </c>
      <c r="BJ84" s="18">
        <v>0.19788519637462235</v>
      </c>
      <c r="BK84" s="16">
        <v>1199174</v>
      </c>
      <c r="BL84" s="11">
        <v>4577</v>
      </c>
      <c r="BM84" s="2">
        <v>302</v>
      </c>
      <c r="BN84" s="18">
        <v>0.22809667673716011</v>
      </c>
      <c r="BO84" s="2">
        <v>972138</v>
      </c>
      <c r="BP84" s="11">
        <v>3219</v>
      </c>
      <c r="BQ84" s="2">
        <v>1264</v>
      </c>
      <c r="BR84" s="18">
        <v>0.9546827794561934</v>
      </c>
      <c r="BS84" s="2">
        <v>17062736</v>
      </c>
      <c r="BT84" s="11">
        <v>13499</v>
      </c>
      <c r="BU84" s="11">
        <v>28109.13945172825</v>
      </c>
      <c r="BV84" s="11">
        <v>20131.444444444445</v>
      </c>
      <c r="BW84" s="11">
        <v>22379.483146067414</v>
      </c>
      <c r="BX84" s="11">
        <v>26214.306451612902</v>
      </c>
      <c r="BY84" s="11">
        <v>29402.209580838324</v>
      </c>
      <c r="BZ84" s="16">
        <v>31488.403794037942</v>
      </c>
      <c r="CB84" s="16">
        <v>23281.115511551154</v>
      </c>
      <c r="CC84" s="18">
        <v>8.0244383752469561E-2</v>
      </c>
      <c r="CD84" s="18">
        <v>0.26761010214832304</v>
      </c>
      <c r="CE84" s="2">
        <v>303</v>
      </c>
    </row>
    <row r="85" spans="1:83" x14ac:dyDescent="0.25">
      <c r="A85" s="2">
        <v>83</v>
      </c>
      <c r="D85" s="151"/>
      <c r="F85" s="175"/>
      <c r="H85" s="163"/>
      <c r="I85" s="170"/>
      <c r="J85" s="163"/>
      <c r="K85" s="163"/>
      <c r="M85" s="179"/>
      <c r="N85" s="18"/>
      <c r="O85" s="18"/>
      <c r="P85" s="127"/>
      <c r="Q85" s="127"/>
      <c r="R85" s="23"/>
      <c r="S85" s="23"/>
      <c r="X85" s="24"/>
      <c r="Y85" s="24"/>
      <c r="Z85" s="24"/>
      <c r="AA85" s="24"/>
      <c r="AC85" s="16"/>
      <c r="AD85" s="16"/>
      <c r="AE85" s="16"/>
      <c r="AF85" s="17"/>
      <c r="AG85" s="16"/>
      <c r="AK85" s="17"/>
      <c r="AL85" s="17"/>
      <c r="AM85" s="17"/>
      <c r="AN85" s="7"/>
      <c r="AO85" s="8"/>
      <c r="AV85" s="26"/>
      <c r="AW85" s="27"/>
      <c r="AY85" s="11"/>
      <c r="BA85" s="11"/>
      <c r="BB85" s="11"/>
      <c r="BC85" s="11"/>
      <c r="BD85" s="16"/>
    </row>
    <row r="86" spans="1:83" s="107" customFormat="1" x14ac:dyDescent="0.25">
      <c r="A86" s="107">
        <v>84</v>
      </c>
      <c r="B86" s="107" t="s">
        <v>67</v>
      </c>
      <c r="C86" s="108"/>
      <c r="D86" s="153"/>
      <c r="E86" s="108"/>
      <c r="F86" s="174"/>
      <c r="G86" s="110"/>
      <c r="H86" s="165"/>
      <c r="I86" s="172"/>
      <c r="J86" s="165"/>
      <c r="K86" s="165"/>
      <c r="L86" s="136"/>
      <c r="M86" s="181"/>
      <c r="N86" s="110"/>
      <c r="O86" s="110"/>
      <c r="P86" s="129"/>
      <c r="Q86" s="129"/>
      <c r="R86" s="111"/>
      <c r="S86" s="111"/>
      <c r="T86" s="110"/>
      <c r="U86" s="110"/>
      <c r="V86" s="110"/>
      <c r="W86" s="110"/>
      <c r="X86" s="112"/>
      <c r="Y86" s="112"/>
      <c r="Z86" s="112"/>
      <c r="AA86" s="112"/>
      <c r="AB86" s="110"/>
      <c r="AC86" s="108"/>
      <c r="AD86" s="108"/>
      <c r="AE86" s="108"/>
      <c r="AF86" s="109"/>
      <c r="AG86" s="108"/>
      <c r="AH86" s="110"/>
      <c r="AI86" s="110"/>
      <c r="AJ86" s="110"/>
      <c r="AK86" s="109"/>
      <c r="AL86" s="109"/>
      <c r="AM86" s="109"/>
      <c r="AN86" s="113"/>
      <c r="AO86" s="114"/>
      <c r="AQ86" s="115"/>
      <c r="AR86" s="115"/>
      <c r="AS86" s="115"/>
      <c r="AT86" s="125"/>
      <c r="AU86" s="116"/>
      <c r="AV86" s="117"/>
      <c r="AW86" s="118"/>
      <c r="AY86" s="119"/>
      <c r="BA86" s="119"/>
      <c r="BB86" s="119"/>
      <c r="BC86" s="119"/>
      <c r="BD86" s="108"/>
      <c r="BE86" s="119"/>
      <c r="BF86" s="110"/>
      <c r="BG86" s="110"/>
      <c r="BH86" s="119"/>
      <c r="BJ86" s="110"/>
      <c r="BK86" s="108"/>
      <c r="BL86" s="119"/>
      <c r="BN86" s="110"/>
      <c r="BP86" s="119"/>
      <c r="BR86" s="110"/>
      <c r="BT86" s="119"/>
      <c r="BU86" s="119"/>
      <c r="BV86" s="119"/>
      <c r="BW86" s="119"/>
      <c r="BX86" s="119"/>
      <c r="BY86" s="119"/>
      <c r="BZ86" s="108"/>
      <c r="CA86" s="108"/>
      <c r="CB86" s="108"/>
      <c r="CC86" s="110"/>
      <c r="CD86" s="110"/>
    </row>
    <row r="87" spans="1:83" x14ac:dyDescent="0.25">
      <c r="A87" s="2">
        <v>85</v>
      </c>
      <c r="B87" s="2" t="s">
        <v>68</v>
      </c>
      <c r="C87" s="16">
        <v>152</v>
      </c>
      <c r="D87" s="151"/>
      <c r="F87" s="175">
        <v>152</v>
      </c>
      <c r="G87" s="18">
        <v>0.10596026490066225</v>
      </c>
      <c r="H87" s="163">
        <v>0.13907284768211919</v>
      </c>
      <c r="I87" s="170">
        <v>0.96052631578947367</v>
      </c>
      <c r="J87" s="163">
        <v>0.67763157894736847</v>
      </c>
      <c r="K87" s="163">
        <v>0.30344827586206896</v>
      </c>
      <c r="L87" s="135">
        <v>0.48026315789473684</v>
      </c>
      <c r="M87" s="179">
        <v>0.79605263157894735</v>
      </c>
      <c r="N87" s="18">
        <v>4.1095890410958902E-2</v>
      </c>
      <c r="O87" s="18"/>
      <c r="P87" s="127"/>
      <c r="Q87" s="127"/>
      <c r="R87" s="23"/>
      <c r="S87" s="23"/>
      <c r="X87" s="24"/>
      <c r="Y87" s="24"/>
      <c r="Z87" s="24"/>
      <c r="AA87" s="24"/>
      <c r="AB87" s="18">
        <v>0.36</v>
      </c>
      <c r="AC87" s="16">
        <v>24</v>
      </c>
      <c r="AD87" s="16">
        <v>13</v>
      </c>
      <c r="AE87" s="16">
        <v>6</v>
      </c>
      <c r="AF87" s="17"/>
      <c r="AG87" s="16">
        <v>43</v>
      </c>
      <c r="AH87" s="18">
        <v>0.37209302325581395</v>
      </c>
      <c r="AI87" s="18">
        <v>9.3023255813953487E-2</v>
      </c>
      <c r="AK87" s="17"/>
      <c r="AL87" s="17"/>
      <c r="AM87" s="17"/>
      <c r="AN87" s="7">
        <v>126</v>
      </c>
      <c r="AO87" s="8">
        <v>0.19800000000000001</v>
      </c>
      <c r="AP87" s="2">
        <v>101</v>
      </c>
      <c r="AQ87" s="3">
        <v>0.27700000000000002</v>
      </c>
      <c r="AT87" s="120">
        <v>73</v>
      </c>
      <c r="AU87" s="25">
        <v>65000</v>
      </c>
      <c r="AV87" s="26">
        <v>121</v>
      </c>
      <c r="AW87" s="27">
        <v>360179</v>
      </c>
      <c r="AX87" s="2">
        <v>6</v>
      </c>
      <c r="AY87" s="11">
        <v>45000</v>
      </c>
      <c r="BA87" s="11"/>
      <c r="BB87" s="11"/>
      <c r="BC87" s="11"/>
      <c r="BD87" s="16"/>
      <c r="BF87" s="18">
        <v>0.75</v>
      </c>
      <c r="BG87" s="18">
        <v>0.63</v>
      </c>
      <c r="BH87" s="11">
        <v>6051</v>
      </c>
      <c r="BI87" s="2">
        <v>5</v>
      </c>
      <c r="BJ87" s="18">
        <v>0.625</v>
      </c>
      <c r="BK87" s="16">
        <v>23730</v>
      </c>
      <c r="BL87" s="11">
        <v>4746</v>
      </c>
      <c r="BM87" s="2">
        <v>4</v>
      </c>
      <c r="BN87" s="18">
        <v>0.5</v>
      </c>
      <c r="BO87" s="2">
        <v>6528</v>
      </c>
      <c r="BP87" s="11">
        <v>1632</v>
      </c>
      <c r="BQ87" s="2">
        <v>0</v>
      </c>
      <c r="BR87" s="18">
        <v>0</v>
      </c>
      <c r="BS87" s="2">
        <v>0</v>
      </c>
      <c r="BT87" s="11">
        <v>0</v>
      </c>
      <c r="BU87" s="11">
        <v>26683.599999999999</v>
      </c>
      <c r="BV87" s="11">
        <v>23751</v>
      </c>
      <c r="BW87" s="11">
        <v>27729</v>
      </c>
      <c r="BX87" s="11">
        <v>30458</v>
      </c>
      <c r="BY87" s="11" t="s">
        <v>299</v>
      </c>
      <c r="BZ87" s="16" t="s">
        <v>299</v>
      </c>
      <c r="CB87" s="16">
        <v>26683.599999999999</v>
      </c>
      <c r="CC87" s="18">
        <v>4.4572323350949183E-2</v>
      </c>
      <c r="CD87" s="18">
        <v>-7.5228814387029552E-2</v>
      </c>
      <c r="CE87" s="2">
        <v>5</v>
      </c>
    </row>
    <row r="88" spans="1:83" s="94" customFormat="1" x14ac:dyDescent="0.25">
      <c r="A88" s="94">
        <v>86</v>
      </c>
      <c r="B88" s="94" t="s">
        <v>94</v>
      </c>
      <c r="C88" s="95">
        <v>194</v>
      </c>
      <c r="D88" s="152"/>
      <c r="E88" s="95"/>
      <c r="F88" s="176">
        <v>194</v>
      </c>
      <c r="G88" s="97">
        <v>0.14432989690721648</v>
      </c>
      <c r="H88" s="164">
        <v>2.5773195876288658E-2</v>
      </c>
      <c r="I88" s="171">
        <v>1</v>
      </c>
      <c r="J88" s="164">
        <v>0.85567010309278346</v>
      </c>
      <c r="K88" s="164">
        <v>0.70370370370370372</v>
      </c>
      <c r="L88" s="134">
        <v>0.634020618556701</v>
      </c>
      <c r="M88" s="180">
        <v>0.98453608247422686</v>
      </c>
      <c r="N88" s="97">
        <v>0.38</v>
      </c>
      <c r="O88" s="97"/>
      <c r="P88" s="128" t="s">
        <v>174</v>
      </c>
      <c r="Q88" s="128"/>
      <c r="R88" s="98" t="s">
        <v>195</v>
      </c>
      <c r="S88" s="98"/>
      <c r="T88" s="97"/>
      <c r="U88" s="97"/>
      <c r="V88" s="97"/>
      <c r="W88" s="97"/>
      <c r="X88" s="99"/>
      <c r="Y88" s="99"/>
      <c r="Z88" s="99"/>
      <c r="AA88" s="99"/>
      <c r="AB88" s="97">
        <v>0.28000000000000003</v>
      </c>
      <c r="AC88" s="95">
        <v>161</v>
      </c>
      <c r="AD88" s="95"/>
      <c r="AE88" s="95"/>
      <c r="AF88" s="96"/>
      <c r="AG88" s="95">
        <v>161</v>
      </c>
      <c r="AH88" s="97">
        <v>0.87577639751552794</v>
      </c>
      <c r="AI88" s="97"/>
      <c r="AJ88" s="97"/>
      <c r="AK88" s="96"/>
      <c r="AL88" s="96"/>
      <c r="AM88" s="96"/>
      <c r="AN88" s="100"/>
      <c r="AO88" s="101"/>
      <c r="AQ88" s="102"/>
      <c r="AR88" s="102"/>
      <c r="AS88" s="102"/>
      <c r="AT88" s="124">
        <v>123</v>
      </c>
      <c r="AU88" s="103">
        <v>95000</v>
      </c>
      <c r="AV88" s="104">
        <v>191</v>
      </c>
      <c r="AW88" s="105">
        <v>599986</v>
      </c>
      <c r="AY88" s="106"/>
      <c r="AZ88" s="94">
        <v>21</v>
      </c>
      <c r="BA88" s="106">
        <v>43197</v>
      </c>
      <c r="BB88" s="106"/>
      <c r="BC88" s="106"/>
      <c r="BD88" s="95"/>
      <c r="BE88" s="106"/>
      <c r="BF88" s="97"/>
      <c r="BG88" s="97"/>
      <c r="BH88" s="106"/>
      <c r="BJ88" s="97"/>
      <c r="BK88" s="95"/>
      <c r="BL88" s="106"/>
      <c r="BN88" s="97"/>
      <c r="BP88" s="106"/>
      <c r="BR88" s="97"/>
      <c r="BT88" s="106"/>
      <c r="BU88" s="106"/>
      <c r="BV88" s="106"/>
      <c r="BW88" s="106"/>
      <c r="BX88" s="106"/>
      <c r="BY88" s="106"/>
      <c r="BZ88" s="95"/>
      <c r="CA88" s="95"/>
      <c r="CB88" s="95"/>
      <c r="CC88" s="97"/>
      <c r="CD88" s="97"/>
    </row>
    <row r="89" spans="1:83" x14ac:dyDescent="0.25">
      <c r="A89" s="2">
        <v>87</v>
      </c>
      <c r="B89" s="2" t="s">
        <v>97</v>
      </c>
      <c r="C89" s="16">
        <v>540</v>
      </c>
      <c r="D89" s="151"/>
      <c r="F89" s="175">
        <v>540</v>
      </c>
      <c r="H89" s="163"/>
      <c r="I89" s="170">
        <v>0.96666666666666667</v>
      </c>
      <c r="J89" s="163">
        <v>0.63888888888888884</v>
      </c>
      <c r="K89" s="163">
        <v>0.51228733459357279</v>
      </c>
      <c r="L89" s="135">
        <v>0.22962962962962963</v>
      </c>
      <c r="M89" s="179">
        <v>0.47592592592592592</v>
      </c>
      <c r="N89" s="18">
        <v>0.34558823529411764</v>
      </c>
      <c r="O89" s="18"/>
      <c r="P89" s="127" t="s">
        <v>196</v>
      </c>
      <c r="Q89" s="127"/>
      <c r="R89" s="23" t="s">
        <v>197</v>
      </c>
      <c r="S89" s="23"/>
      <c r="X89" s="24"/>
      <c r="Y89" s="24"/>
      <c r="Z89" s="24"/>
      <c r="AA89" s="24"/>
      <c r="AB89" s="18">
        <v>0.82</v>
      </c>
      <c r="AC89" s="16">
        <v>102</v>
      </c>
      <c r="AD89" s="16">
        <v>69</v>
      </c>
      <c r="AE89" s="16"/>
      <c r="AF89" s="17"/>
      <c r="AG89" s="16">
        <v>171</v>
      </c>
      <c r="AH89" s="18">
        <v>1</v>
      </c>
      <c r="AK89" s="17"/>
      <c r="AL89" s="17"/>
      <c r="AM89" s="17"/>
      <c r="AN89" s="7"/>
      <c r="AO89" s="8"/>
      <c r="AT89" s="120">
        <v>124</v>
      </c>
      <c r="AU89" s="25">
        <v>140000</v>
      </c>
      <c r="AV89" s="26">
        <v>257</v>
      </c>
      <c r="AW89" s="27">
        <v>973382</v>
      </c>
      <c r="AX89" s="2">
        <v>18</v>
      </c>
      <c r="AY89" s="11">
        <v>94270</v>
      </c>
      <c r="BA89" s="11"/>
      <c r="BB89" s="11"/>
      <c r="BC89" s="11"/>
      <c r="BD89" s="16"/>
      <c r="BF89" s="18">
        <v>0.8</v>
      </c>
      <c r="BG89" s="18">
        <v>0.74</v>
      </c>
      <c r="BH89" s="11">
        <v>4398</v>
      </c>
      <c r="BI89" s="2">
        <v>63</v>
      </c>
      <c r="BJ89" s="18">
        <v>0.68478260869565222</v>
      </c>
      <c r="BK89" s="16">
        <v>237384</v>
      </c>
      <c r="BL89" s="11">
        <v>3768</v>
      </c>
      <c r="BM89" s="2">
        <v>52</v>
      </c>
      <c r="BN89" s="18">
        <v>0.56521739130434778</v>
      </c>
      <c r="BO89" s="2">
        <v>61672</v>
      </c>
      <c r="BP89" s="11">
        <v>1186</v>
      </c>
      <c r="BQ89" s="2">
        <v>0</v>
      </c>
      <c r="BR89" s="18">
        <v>0</v>
      </c>
      <c r="BS89" s="2">
        <v>0</v>
      </c>
      <c r="BT89" s="11">
        <v>0</v>
      </c>
    </row>
    <row r="90" spans="1:83" s="94" customFormat="1" x14ac:dyDescent="0.25">
      <c r="A90" s="94">
        <v>88</v>
      </c>
      <c r="B90" s="94" t="s">
        <v>135</v>
      </c>
      <c r="C90" s="95">
        <v>1196</v>
      </c>
      <c r="D90" s="152">
        <v>612</v>
      </c>
      <c r="E90" s="95"/>
      <c r="F90" s="176">
        <v>1808</v>
      </c>
      <c r="G90" s="97">
        <v>7.4414715719063551E-2</v>
      </c>
      <c r="H90" s="164">
        <v>0.1697324414715719</v>
      </c>
      <c r="I90" s="171">
        <v>0.92468619246861927</v>
      </c>
      <c r="J90" s="164">
        <v>0.57190635451505012</v>
      </c>
      <c r="K90" s="164">
        <v>0.19161676646706588</v>
      </c>
      <c r="L90" s="134">
        <v>8.7792642140468224E-2</v>
      </c>
      <c r="M90" s="180">
        <v>0.65802675585284276</v>
      </c>
      <c r="N90" s="97">
        <v>5.0847457627118647E-2</v>
      </c>
      <c r="O90" s="97"/>
      <c r="P90" s="128" t="s">
        <v>193</v>
      </c>
      <c r="Q90" s="128"/>
      <c r="R90" s="98" t="s">
        <v>198</v>
      </c>
      <c r="S90" s="98"/>
      <c r="T90" s="97"/>
      <c r="U90" s="97"/>
      <c r="V90" s="97"/>
      <c r="W90" s="97"/>
      <c r="X90" s="99"/>
      <c r="Y90" s="99"/>
      <c r="Z90" s="99"/>
      <c r="AA90" s="99"/>
      <c r="AB90" s="97">
        <v>0.43</v>
      </c>
      <c r="AC90" s="95"/>
      <c r="AD90" s="95">
        <v>358</v>
      </c>
      <c r="AE90" s="95">
        <v>47</v>
      </c>
      <c r="AF90" s="96">
        <v>196</v>
      </c>
      <c r="AG90" s="95">
        <v>601</v>
      </c>
      <c r="AH90" s="97">
        <v>0.98024691358024696</v>
      </c>
      <c r="AI90" s="97"/>
      <c r="AJ90" s="97"/>
      <c r="AK90" s="96"/>
      <c r="AL90" s="96"/>
      <c r="AM90" s="96"/>
      <c r="AN90" s="100"/>
      <c r="AO90" s="101"/>
      <c r="AQ90" s="102"/>
      <c r="AR90" s="102"/>
      <c r="AS90" s="102"/>
      <c r="AT90" s="124">
        <v>105</v>
      </c>
      <c r="AU90" s="103">
        <v>137000</v>
      </c>
      <c r="AV90" s="104">
        <v>787</v>
      </c>
      <c r="AW90" s="105">
        <v>2335604</v>
      </c>
      <c r="AX90" s="94">
        <v>41</v>
      </c>
      <c r="AY90" s="106">
        <v>243424</v>
      </c>
      <c r="BA90" s="106"/>
      <c r="BB90" s="106"/>
      <c r="BC90" s="106"/>
      <c r="BD90" s="95">
        <v>8</v>
      </c>
      <c r="BE90" s="106">
        <v>18405.75</v>
      </c>
      <c r="BF90" s="97">
        <v>0.98</v>
      </c>
      <c r="BG90" s="97">
        <v>0.56999999999999995</v>
      </c>
      <c r="BH90" s="106">
        <v>4737</v>
      </c>
      <c r="BI90" s="94">
        <v>29</v>
      </c>
      <c r="BJ90" s="97">
        <v>0.54716981132075471</v>
      </c>
      <c r="BK90" s="95">
        <v>121916</v>
      </c>
      <c r="BL90" s="106">
        <v>4204</v>
      </c>
      <c r="BM90" s="94">
        <v>12</v>
      </c>
      <c r="BN90" s="97">
        <v>0.22641509433962265</v>
      </c>
      <c r="BO90" s="94">
        <v>15156</v>
      </c>
      <c r="BP90" s="106">
        <v>1263</v>
      </c>
      <c r="BQ90" s="94">
        <v>3</v>
      </c>
      <c r="BR90" s="97">
        <v>5.6603773584905662E-2</v>
      </c>
      <c r="BS90" s="94">
        <v>5025</v>
      </c>
      <c r="BT90" s="106">
        <v>1675</v>
      </c>
      <c r="BU90" s="106">
        <v>22223.65306122449</v>
      </c>
      <c r="BV90" s="106">
        <v>20060</v>
      </c>
      <c r="BW90" s="106">
        <v>21080.75</v>
      </c>
      <c r="BX90" s="106">
        <v>23578.555555555555</v>
      </c>
      <c r="BY90" s="106">
        <v>24712</v>
      </c>
      <c r="BZ90" s="95">
        <v>24117.285714285714</v>
      </c>
      <c r="CA90" s="95"/>
      <c r="CB90" s="95">
        <v>21143.333333333332</v>
      </c>
      <c r="CC90" s="97">
        <v>-3.977016289707247E-2</v>
      </c>
      <c r="CD90" s="97">
        <v>6.6807209453551009E-2</v>
      </c>
      <c r="CE90" s="94">
        <v>33</v>
      </c>
    </row>
    <row r="91" spans="1:83" x14ac:dyDescent="0.25">
      <c r="A91" s="2">
        <v>89</v>
      </c>
      <c r="B91" s="2" t="s">
        <v>81</v>
      </c>
      <c r="C91" s="16">
        <v>1407</v>
      </c>
      <c r="D91" s="151"/>
      <c r="F91" s="175">
        <v>1407</v>
      </c>
      <c r="G91" s="18">
        <v>9.3105899076048326E-2</v>
      </c>
      <c r="H91" s="163">
        <v>0.1023454157782516</v>
      </c>
      <c r="I91" s="170">
        <v>0.91257995735607678</v>
      </c>
      <c r="J91" s="163">
        <v>0.31863442389758179</v>
      </c>
      <c r="K91" s="163">
        <v>0.22857142857142856</v>
      </c>
      <c r="L91" s="135">
        <v>0.51954513148543002</v>
      </c>
      <c r="M91" s="179">
        <v>0.75053304904051177</v>
      </c>
      <c r="N91" s="18">
        <v>0.1388888888888889</v>
      </c>
      <c r="O91" s="18"/>
      <c r="P91" s="127" t="s">
        <v>175</v>
      </c>
      <c r="Q91" s="127"/>
      <c r="R91" s="23" t="s">
        <v>199</v>
      </c>
      <c r="S91" s="23"/>
      <c r="X91" s="24"/>
      <c r="Y91" s="24"/>
      <c r="Z91" s="24"/>
      <c r="AA91" s="24"/>
      <c r="AB91" s="18">
        <v>0.39</v>
      </c>
      <c r="AC91" s="16">
        <v>34</v>
      </c>
      <c r="AD91" s="16">
        <v>105</v>
      </c>
      <c r="AE91" s="16">
        <v>284</v>
      </c>
      <c r="AF91" s="17"/>
      <c r="AG91" s="16">
        <v>423</v>
      </c>
      <c r="AI91" s="18">
        <v>8.7470449172576833E-2</v>
      </c>
      <c r="AK91" s="17"/>
      <c r="AL91" s="17"/>
      <c r="AM91" s="17"/>
      <c r="AN91" s="7">
        <v>891</v>
      </c>
      <c r="AO91" s="8">
        <v>9.8000000000000004E-2</v>
      </c>
      <c r="AP91" s="2">
        <v>897</v>
      </c>
      <c r="AQ91" s="3">
        <v>0.159</v>
      </c>
      <c r="AT91" s="120">
        <v>731</v>
      </c>
      <c r="AU91" s="25">
        <v>1466000</v>
      </c>
      <c r="AV91" s="26">
        <v>1056</v>
      </c>
      <c r="AW91" s="27">
        <v>3327939</v>
      </c>
      <c r="AX91" s="2">
        <v>42</v>
      </c>
      <c r="AY91" s="11">
        <v>279062</v>
      </c>
      <c r="AZ91" s="2">
        <v>2</v>
      </c>
      <c r="BA91" s="11">
        <v>6000</v>
      </c>
      <c r="BB91" s="11"/>
      <c r="BC91" s="11"/>
      <c r="BD91" s="16">
        <v>31</v>
      </c>
      <c r="BE91" s="11">
        <v>58171.5</v>
      </c>
      <c r="BF91" s="18">
        <v>0.99</v>
      </c>
      <c r="BG91" s="18">
        <v>0.97</v>
      </c>
      <c r="BH91" s="11">
        <v>5135</v>
      </c>
      <c r="BI91" s="2">
        <v>138</v>
      </c>
      <c r="BJ91" s="18">
        <v>0.52873563218390807</v>
      </c>
      <c r="BK91" s="16">
        <v>573804</v>
      </c>
      <c r="BL91" s="11">
        <v>4158</v>
      </c>
      <c r="BM91" s="2">
        <v>120</v>
      </c>
      <c r="BN91" s="18">
        <v>0.45977011494252873</v>
      </c>
      <c r="BO91" s="2">
        <v>270120</v>
      </c>
      <c r="BP91" s="11">
        <v>2251</v>
      </c>
      <c r="BQ91" s="2">
        <v>250</v>
      </c>
      <c r="BR91" s="18">
        <v>0.95785440613026818</v>
      </c>
      <c r="BS91" s="2">
        <v>455250</v>
      </c>
      <c r="BT91" s="11">
        <v>1821</v>
      </c>
      <c r="BU91" s="11">
        <v>24412.734177215189</v>
      </c>
      <c r="BV91" s="11">
        <v>21807.361445783132</v>
      </c>
      <c r="BW91" s="11">
        <v>21877.25641025641</v>
      </c>
      <c r="BX91" s="11">
        <v>25185.111111111109</v>
      </c>
      <c r="BY91" s="11">
        <v>28023.39534883721</v>
      </c>
      <c r="BZ91" s="16">
        <v>28081.222222222223</v>
      </c>
      <c r="CB91" s="16">
        <v>22594.227848101265</v>
      </c>
      <c r="CC91" s="18">
        <v>-3.5049187153660455E-2</v>
      </c>
      <c r="CD91" s="18">
        <v>9.0808822074519568E-3</v>
      </c>
      <c r="CE91" s="2">
        <v>158</v>
      </c>
    </row>
    <row r="92" spans="1:83" s="94" customFormat="1" x14ac:dyDescent="0.25">
      <c r="A92" s="94">
        <v>90</v>
      </c>
      <c r="B92" s="94" t="s">
        <v>108</v>
      </c>
      <c r="C92" s="95">
        <v>28</v>
      </c>
      <c r="D92" s="152"/>
      <c r="E92" s="95"/>
      <c r="F92" s="176">
        <v>28</v>
      </c>
      <c r="G92" s="97">
        <v>1</v>
      </c>
      <c r="H92" s="164">
        <v>0</v>
      </c>
      <c r="I92" s="171">
        <v>0.8571428571428571</v>
      </c>
      <c r="J92" s="164">
        <v>0.39285714285714285</v>
      </c>
      <c r="K92" s="164">
        <v>0.17857142857142858</v>
      </c>
      <c r="L92" s="134">
        <v>1.0357142857142858</v>
      </c>
      <c r="M92" s="180">
        <v>1.2857142857142858</v>
      </c>
      <c r="N92" s="97">
        <v>0.45161290322580644</v>
      </c>
      <c r="O92" s="97"/>
      <c r="P92" s="128" t="s">
        <v>197</v>
      </c>
      <c r="Q92" s="128"/>
      <c r="R92" s="98" t="s">
        <v>197</v>
      </c>
      <c r="S92" s="98"/>
      <c r="T92" s="97"/>
      <c r="U92" s="97"/>
      <c r="V92" s="97"/>
      <c r="W92" s="97"/>
      <c r="X92" s="99"/>
      <c r="Y92" s="99"/>
      <c r="Z92" s="99"/>
      <c r="AA92" s="99"/>
      <c r="AB92" s="97">
        <v>0.78</v>
      </c>
      <c r="AC92" s="95">
        <v>21</v>
      </c>
      <c r="AD92" s="95"/>
      <c r="AE92" s="95"/>
      <c r="AF92" s="96"/>
      <c r="AG92" s="95">
        <v>21</v>
      </c>
      <c r="AH92" s="97"/>
      <c r="AI92" s="97"/>
      <c r="AJ92" s="97"/>
      <c r="AK92" s="96"/>
      <c r="AL92" s="96"/>
      <c r="AM92" s="96"/>
      <c r="AN92" s="100"/>
      <c r="AO92" s="101"/>
      <c r="AQ92" s="102"/>
      <c r="AR92" s="102"/>
      <c r="AS92" s="102"/>
      <c r="AT92" s="124">
        <v>29</v>
      </c>
      <c r="AU92" s="103">
        <v>36000</v>
      </c>
      <c r="AV92" s="104">
        <v>36</v>
      </c>
      <c r="AW92" s="105">
        <v>127668</v>
      </c>
      <c r="AX92" s="94">
        <v>17</v>
      </c>
      <c r="AY92" s="106">
        <v>85633</v>
      </c>
      <c r="BA92" s="106"/>
      <c r="BB92" s="106"/>
      <c r="BC92" s="106"/>
      <c r="BD92" s="95"/>
      <c r="BE92" s="106"/>
      <c r="BF92" s="97"/>
      <c r="BG92" s="97"/>
      <c r="BH92" s="106"/>
      <c r="BJ92" s="97"/>
      <c r="BK92" s="95"/>
      <c r="BL92" s="106"/>
      <c r="BN92" s="97"/>
      <c r="BP92" s="106"/>
      <c r="BR92" s="97"/>
      <c r="BT92" s="106"/>
      <c r="BU92" s="106"/>
      <c r="BV92" s="106"/>
      <c r="BW92" s="106"/>
      <c r="BX92" s="106"/>
      <c r="BY92" s="106"/>
      <c r="BZ92" s="95"/>
      <c r="CA92" s="95"/>
      <c r="CB92" s="95"/>
      <c r="CC92" s="97"/>
      <c r="CD92" s="97"/>
    </row>
    <row r="93" spans="1:83" x14ac:dyDescent="0.25">
      <c r="A93" s="2">
        <v>91</v>
      </c>
      <c r="B93" s="2" t="s">
        <v>93</v>
      </c>
      <c r="C93" s="16">
        <v>390</v>
      </c>
      <c r="D93" s="151"/>
      <c r="F93" s="175">
        <v>390</v>
      </c>
      <c r="G93" s="18">
        <v>0.51538461538461533</v>
      </c>
      <c r="H93" s="163">
        <v>0</v>
      </c>
      <c r="I93" s="170">
        <v>0.9358974358974359</v>
      </c>
      <c r="J93" s="163">
        <v>0.22955145118733508</v>
      </c>
      <c r="K93" s="163">
        <v>0.15123456790123457</v>
      </c>
      <c r="L93" s="135">
        <v>0.75641025641025639</v>
      </c>
      <c r="M93" s="179">
        <v>0.92051282051282046</v>
      </c>
      <c r="N93" s="18">
        <v>0.74461538461538457</v>
      </c>
      <c r="O93" s="18"/>
      <c r="P93" s="127" t="s">
        <v>195</v>
      </c>
      <c r="Q93" s="127"/>
      <c r="R93" s="23" t="s">
        <v>197</v>
      </c>
      <c r="S93" s="23"/>
      <c r="X93" s="24"/>
      <c r="Y93" s="24"/>
      <c r="Z93" s="24"/>
      <c r="AA93" s="24"/>
      <c r="AB93" s="18">
        <v>0.93</v>
      </c>
      <c r="AC93" s="16">
        <v>509</v>
      </c>
      <c r="AD93" s="16"/>
      <c r="AE93" s="16"/>
      <c r="AF93" s="17"/>
      <c r="AG93" s="16">
        <v>509</v>
      </c>
      <c r="AH93" s="18">
        <v>0.21807465618860511</v>
      </c>
      <c r="AK93" s="17"/>
      <c r="AL93" s="17"/>
      <c r="AM93" s="17"/>
      <c r="AN93" s="7">
        <v>333</v>
      </c>
      <c r="AO93" s="8">
        <v>5.0999999999999997E-2</v>
      </c>
      <c r="AP93" s="2">
        <v>353</v>
      </c>
      <c r="AQ93" s="3">
        <v>6.7000000000000004E-2</v>
      </c>
      <c r="AT93" s="120">
        <v>295</v>
      </c>
      <c r="AU93" s="25">
        <v>452000</v>
      </c>
      <c r="AV93" s="26">
        <v>359</v>
      </c>
      <c r="AW93" s="27">
        <v>1134789</v>
      </c>
      <c r="AX93" s="2">
        <v>34</v>
      </c>
      <c r="AY93" s="11">
        <v>169942</v>
      </c>
      <c r="AZ93" s="2">
        <v>6</v>
      </c>
      <c r="BA93" s="11">
        <v>16000</v>
      </c>
      <c r="BB93" s="11"/>
      <c r="BC93" s="11"/>
      <c r="BD93" s="16"/>
    </row>
    <row r="94" spans="1:83" s="94" customFormat="1" x14ac:dyDescent="0.25">
      <c r="A94" s="94">
        <v>92</v>
      </c>
      <c r="B94" s="94" t="s">
        <v>102</v>
      </c>
      <c r="C94" s="95">
        <v>15</v>
      </c>
      <c r="D94" s="152"/>
      <c r="E94" s="95"/>
      <c r="F94" s="176">
        <v>15</v>
      </c>
      <c r="G94" s="97">
        <v>0</v>
      </c>
      <c r="H94" s="164">
        <v>0</v>
      </c>
      <c r="I94" s="171">
        <v>1</v>
      </c>
      <c r="J94" s="164">
        <v>0.66666666666666663</v>
      </c>
      <c r="K94" s="164"/>
      <c r="L94" s="134">
        <v>0</v>
      </c>
      <c r="M94" s="180">
        <v>0</v>
      </c>
      <c r="N94" s="97"/>
      <c r="O94" s="97"/>
      <c r="P94" s="128" t="s">
        <v>197</v>
      </c>
      <c r="Q94" s="128"/>
      <c r="R94" s="98" t="s">
        <v>197</v>
      </c>
      <c r="S94" s="98"/>
      <c r="T94" s="97"/>
      <c r="U94" s="97"/>
      <c r="V94" s="97"/>
      <c r="W94" s="97"/>
      <c r="X94" s="99"/>
      <c r="Y94" s="99"/>
      <c r="Z94" s="99"/>
      <c r="AA94" s="99"/>
      <c r="AB94" s="97"/>
      <c r="AC94" s="95"/>
      <c r="AD94" s="95"/>
      <c r="AE94" s="95"/>
      <c r="AF94" s="96"/>
      <c r="AG94" s="95"/>
      <c r="AH94" s="97"/>
      <c r="AI94" s="97"/>
      <c r="AJ94" s="97"/>
      <c r="AK94" s="96"/>
      <c r="AL94" s="96"/>
      <c r="AM94" s="96"/>
      <c r="AN94" s="100"/>
      <c r="AO94" s="101"/>
      <c r="AQ94" s="102"/>
      <c r="AR94" s="102"/>
      <c r="AS94" s="102"/>
      <c r="AT94" s="124"/>
      <c r="AU94" s="103"/>
      <c r="AV94" s="104"/>
      <c r="AW94" s="105"/>
      <c r="AX94" s="94">
        <v>7</v>
      </c>
      <c r="AY94" s="106">
        <v>31699</v>
      </c>
      <c r="BA94" s="106"/>
      <c r="BB94" s="106"/>
      <c r="BC94" s="106"/>
      <c r="BD94" s="95"/>
      <c r="BE94" s="106"/>
      <c r="BF94" s="97"/>
      <c r="BG94" s="97"/>
      <c r="BH94" s="106"/>
      <c r="BJ94" s="97"/>
      <c r="BK94" s="95"/>
      <c r="BL94" s="106"/>
      <c r="BN94" s="97"/>
      <c r="BP94" s="106"/>
      <c r="BR94" s="97"/>
      <c r="BT94" s="106"/>
      <c r="BU94" s="106"/>
      <c r="BV94" s="106"/>
      <c r="BW94" s="106"/>
      <c r="BX94" s="106"/>
      <c r="BY94" s="106"/>
      <c r="BZ94" s="95"/>
      <c r="CA94" s="95"/>
      <c r="CB94" s="95"/>
      <c r="CC94" s="97"/>
      <c r="CD94" s="97"/>
    </row>
    <row r="95" spans="1:83" x14ac:dyDescent="0.25">
      <c r="A95" s="2">
        <v>93</v>
      </c>
      <c r="B95" s="2" t="s">
        <v>134</v>
      </c>
      <c r="C95" s="16">
        <v>156</v>
      </c>
      <c r="D95" s="151"/>
      <c r="F95" s="175">
        <v>156</v>
      </c>
      <c r="G95" s="18">
        <v>0.52564102564102566</v>
      </c>
      <c r="H95" s="163">
        <v>0</v>
      </c>
      <c r="I95" s="170">
        <v>0.98717948717948723</v>
      </c>
      <c r="J95" s="163">
        <v>0.83333333333333337</v>
      </c>
      <c r="K95" s="163">
        <v>0.41111111111111109</v>
      </c>
      <c r="L95" s="135">
        <v>0</v>
      </c>
      <c r="M95" s="179">
        <v>0</v>
      </c>
      <c r="N95" s="18"/>
      <c r="O95" s="18"/>
      <c r="P95" s="127" t="s">
        <v>197</v>
      </c>
      <c r="Q95" s="127"/>
      <c r="R95" s="23" t="s">
        <v>197</v>
      </c>
      <c r="S95" s="23"/>
      <c r="X95" s="24"/>
      <c r="Y95" s="24"/>
      <c r="Z95" s="24"/>
      <c r="AA95" s="24"/>
      <c r="AC95" s="16"/>
      <c r="AD95" s="16"/>
      <c r="AE95" s="16"/>
      <c r="AF95" s="17"/>
      <c r="AG95" s="16"/>
      <c r="AK95" s="17"/>
      <c r="AL95" s="17"/>
      <c r="AM95" s="17"/>
      <c r="AN95" s="7"/>
      <c r="AO95" s="8"/>
      <c r="AV95" s="26"/>
      <c r="AW95" s="27"/>
      <c r="AX95" s="2">
        <v>0</v>
      </c>
      <c r="AY95" s="11">
        <v>0</v>
      </c>
      <c r="BA95" s="11"/>
      <c r="BB95" s="11"/>
      <c r="BC95" s="11"/>
      <c r="BD95" s="16"/>
    </row>
    <row r="96" spans="1:83" s="94" customFormat="1" x14ac:dyDescent="0.25">
      <c r="A96" s="94">
        <v>94</v>
      </c>
      <c r="B96" s="94" t="s">
        <v>70</v>
      </c>
      <c r="C96" s="95">
        <v>394</v>
      </c>
      <c r="D96" s="152"/>
      <c r="E96" s="95"/>
      <c r="F96" s="176">
        <v>394</v>
      </c>
      <c r="G96" s="97">
        <v>0</v>
      </c>
      <c r="H96" s="164">
        <v>0</v>
      </c>
      <c r="I96" s="171">
        <v>0.98223350253807107</v>
      </c>
      <c r="J96" s="164">
        <v>0.62690355329949243</v>
      </c>
      <c r="K96" s="164">
        <v>0.60264900662251653</v>
      </c>
      <c r="L96" s="134"/>
      <c r="M96" s="180"/>
      <c r="N96" s="97">
        <v>0.27179487179487177</v>
      </c>
      <c r="O96" s="97"/>
      <c r="P96" s="128"/>
      <c r="Q96" s="128"/>
      <c r="R96" s="98"/>
      <c r="S96" s="98"/>
      <c r="T96" s="97"/>
      <c r="U96" s="97"/>
      <c r="V96" s="97"/>
      <c r="W96" s="97"/>
      <c r="X96" s="99"/>
      <c r="Y96" s="99"/>
      <c r="Z96" s="99"/>
      <c r="AA96" s="99"/>
      <c r="AB96" s="97">
        <v>0.32</v>
      </c>
      <c r="AC96" s="95"/>
      <c r="AD96" s="95">
        <v>109</v>
      </c>
      <c r="AE96" s="95">
        <v>140</v>
      </c>
      <c r="AF96" s="96"/>
      <c r="AG96" s="95">
        <v>249</v>
      </c>
      <c r="AH96" s="97">
        <v>2.8112449799196786E-2</v>
      </c>
      <c r="AI96" s="97">
        <v>0.18473895582329317</v>
      </c>
      <c r="AJ96" s="97"/>
      <c r="AK96" s="96"/>
      <c r="AL96" s="96"/>
      <c r="AM96" s="96"/>
      <c r="AN96" s="100"/>
      <c r="AO96" s="101"/>
      <c r="AQ96" s="102"/>
      <c r="AR96" s="102"/>
      <c r="AS96" s="102"/>
      <c r="AT96" s="124" t="s">
        <v>318</v>
      </c>
      <c r="AU96" s="103" t="s">
        <v>318</v>
      </c>
      <c r="AV96" s="104" t="s">
        <v>318</v>
      </c>
      <c r="AW96" s="105" t="s">
        <v>318</v>
      </c>
      <c r="AY96" s="106"/>
      <c r="BA96" s="106"/>
      <c r="BB96" s="106"/>
      <c r="BC96" s="106"/>
      <c r="BD96" s="95"/>
      <c r="BE96" s="106"/>
      <c r="BF96" s="97">
        <v>1</v>
      </c>
      <c r="BG96" s="97">
        <v>1</v>
      </c>
      <c r="BH96" s="106">
        <v>5960</v>
      </c>
      <c r="BI96" s="94">
        <v>12</v>
      </c>
      <c r="BJ96" s="97">
        <v>1</v>
      </c>
      <c r="BK96" s="95">
        <v>62460</v>
      </c>
      <c r="BL96" s="106">
        <v>5205</v>
      </c>
      <c r="BM96" s="94">
        <v>6</v>
      </c>
      <c r="BN96" s="97">
        <v>0.5</v>
      </c>
      <c r="BO96" s="94">
        <v>9060</v>
      </c>
      <c r="BP96" s="106">
        <v>1510</v>
      </c>
      <c r="BQ96" s="94">
        <v>0</v>
      </c>
      <c r="BR96" s="97">
        <v>0</v>
      </c>
      <c r="BS96" s="94">
        <v>0</v>
      </c>
      <c r="BT96" s="106">
        <v>0</v>
      </c>
      <c r="BU96" s="106">
        <v>23239.916666666668</v>
      </c>
      <c r="BV96" s="106">
        <v>23125.363636363636</v>
      </c>
      <c r="BW96" s="106">
        <v>24500</v>
      </c>
      <c r="BX96" s="106" t="s">
        <v>299</v>
      </c>
      <c r="BY96" s="106" t="s">
        <v>299</v>
      </c>
      <c r="BZ96" s="95" t="s">
        <v>299</v>
      </c>
      <c r="CA96" s="95"/>
      <c r="CB96" s="95">
        <v>23239.916666666668</v>
      </c>
      <c r="CC96" s="97">
        <v>-3.617801463294934E-2</v>
      </c>
      <c r="CD96" s="97">
        <v>-5.3281937166998472E-2</v>
      </c>
      <c r="CE96" s="94">
        <v>12</v>
      </c>
    </row>
    <row r="97" spans="1:83" x14ac:dyDescent="0.25">
      <c r="A97" s="2">
        <v>95</v>
      </c>
      <c r="B97" s="2" t="s">
        <v>69</v>
      </c>
      <c r="C97" s="16">
        <v>1057</v>
      </c>
      <c r="D97" s="151"/>
      <c r="F97" s="175">
        <v>1057</v>
      </c>
      <c r="G97" s="18">
        <v>0.69820245979186379</v>
      </c>
      <c r="H97" s="163">
        <v>0</v>
      </c>
      <c r="I97" s="170">
        <v>0.92620624408703878</v>
      </c>
      <c r="J97" s="163">
        <v>0.54261363636363635</v>
      </c>
      <c r="K97" s="163">
        <v>0.30444697833523376</v>
      </c>
      <c r="L97" s="135">
        <v>0.24597918637653737</v>
      </c>
      <c r="M97" s="179">
        <v>0.56764427625354774</v>
      </c>
      <c r="N97" s="18">
        <v>5.4945054945054944E-2</v>
      </c>
      <c r="O97" s="18"/>
      <c r="P97" s="127" t="s">
        <v>171</v>
      </c>
      <c r="Q97" s="127"/>
      <c r="R97" s="23" t="s">
        <v>197</v>
      </c>
      <c r="S97" s="23"/>
      <c r="X97" s="24"/>
      <c r="Y97" s="24"/>
      <c r="Z97" s="24"/>
      <c r="AA97" s="24"/>
      <c r="AB97" s="18">
        <v>0.53</v>
      </c>
      <c r="AC97" s="16"/>
      <c r="AD97" s="16">
        <v>30</v>
      </c>
      <c r="AE97" s="16">
        <v>20</v>
      </c>
      <c r="AF97" s="17"/>
      <c r="AG97" s="16">
        <v>50</v>
      </c>
      <c r="AH97" s="18">
        <v>0.06</v>
      </c>
      <c r="AI97" s="18">
        <v>0.4</v>
      </c>
      <c r="AK97" s="17"/>
      <c r="AL97" s="17"/>
      <c r="AM97" s="17"/>
      <c r="AN97" s="7">
        <v>668</v>
      </c>
      <c r="AO97" s="8">
        <v>0.127</v>
      </c>
      <c r="AP97" s="2">
        <v>680</v>
      </c>
      <c r="AQ97" s="3">
        <v>0.154</v>
      </c>
      <c r="AT97" s="120">
        <v>260</v>
      </c>
      <c r="AU97" s="25">
        <v>446000</v>
      </c>
      <c r="AV97" s="26">
        <v>600</v>
      </c>
      <c r="AW97" s="27">
        <v>2001649.15</v>
      </c>
      <c r="AX97" s="2">
        <v>33</v>
      </c>
      <c r="AY97" s="11">
        <v>175477</v>
      </c>
      <c r="BA97" s="11"/>
      <c r="BB97" s="11"/>
      <c r="BC97" s="11"/>
      <c r="BD97" s="16"/>
      <c r="BF97" s="18">
        <v>1</v>
      </c>
      <c r="BG97" s="18">
        <v>0.7</v>
      </c>
      <c r="BH97" s="11">
        <v>5445</v>
      </c>
      <c r="BI97" s="2">
        <v>29</v>
      </c>
      <c r="BJ97" s="18">
        <v>0.61702127659574468</v>
      </c>
      <c r="BK97" s="16">
        <v>129253</v>
      </c>
      <c r="BL97" s="11">
        <v>4457</v>
      </c>
      <c r="BM97" s="2">
        <v>22</v>
      </c>
      <c r="BN97" s="18">
        <v>0.46808510638297873</v>
      </c>
      <c r="BO97" s="2">
        <v>50446</v>
      </c>
      <c r="BP97" s="11">
        <v>2293</v>
      </c>
      <c r="BQ97" s="2">
        <v>0</v>
      </c>
      <c r="BR97" s="18">
        <v>0</v>
      </c>
      <c r="BS97" s="2">
        <v>0</v>
      </c>
      <c r="BT97" s="11">
        <v>0</v>
      </c>
      <c r="BU97" s="11">
        <v>25376.723404255321</v>
      </c>
      <c r="BV97" s="11">
        <v>23195.153846153848</v>
      </c>
      <c r="BW97" s="11">
        <v>23052.888888888891</v>
      </c>
      <c r="BX97" s="11">
        <v>25826.2</v>
      </c>
      <c r="BY97" s="11">
        <v>27943.1</v>
      </c>
      <c r="BZ97" s="16">
        <v>29200</v>
      </c>
      <c r="CB97" s="16">
        <v>23977.34375</v>
      </c>
      <c r="CC97" s="18">
        <v>3.267781093088673E-2</v>
      </c>
      <c r="CD97" s="18">
        <v>5.4854723152670815E-3</v>
      </c>
      <c r="CE97" s="2">
        <v>32</v>
      </c>
    </row>
    <row r="98" spans="1:83" s="94" customFormat="1" x14ac:dyDescent="0.25">
      <c r="A98" s="94">
        <v>96</v>
      </c>
      <c r="B98" s="94" t="s">
        <v>96</v>
      </c>
      <c r="C98" s="95">
        <v>105</v>
      </c>
      <c r="D98" s="152"/>
      <c r="E98" s="95"/>
      <c r="F98" s="176">
        <v>105</v>
      </c>
      <c r="G98" s="97">
        <v>0.29523809523809524</v>
      </c>
      <c r="H98" s="164">
        <v>0</v>
      </c>
      <c r="I98" s="171">
        <v>0.97115384615384615</v>
      </c>
      <c r="J98" s="164">
        <v>0.69523809523809521</v>
      </c>
      <c r="K98" s="164">
        <v>9.5238095238095233E-2</v>
      </c>
      <c r="L98" s="134">
        <v>0</v>
      </c>
      <c r="M98" s="180">
        <v>0.53333333333333333</v>
      </c>
      <c r="N98" s="97"/>
      <c r="O98" s="97"/>
      <c r="P98" s="128" t="s">
        <v>200</v>
      </c>
      <c r="Q98" s="128"/>
      <c r="R98" s="98" t="s">
        <v>200</v>
      </c>
      <c r="S98" s="98"/>
      <c r="T98" s="97"/>
      <c r="U98" s="97"/>
      <c r="V98" s="97"/>
      <c r="W98" s="97"/>
      <c r="X98" s="99"/>
      <c r="Y98" s="99"/>
      <c r="Z98" s="99"/>
      <c r="AA98" s="99"/>
      <c r="AB98" s="97">
        <v>0.87</v>
      </c>
      <c r="AC98" s="95">
        <v>75</v>
      </c>
      <c r="AD98" s="95"/>
      <c r="AE98" s="95"/>
      <c r="AF98" s="96"/>
      <c r="AG98" s="95">
        <v>75</v>
      </c>
      <c r="AH98" s="97">
        <v>1</v>
      </c>
      <c r="AI98" s="97"/>
      <c r="AJ98" s="97"/>
      <c r="AK98" s="96"/>
      <c r="AL98" s="96"/>
      <c r="AM98" s="96"/>
      <c r="AN98" s="100">
        <v>44</v>
      </c>
      <c r="AO98" s="101">
        <v>2.1999999999999999E-2</v>
      </c>
      <c r="AP98" s="94">
        <v>2</v>
      </c>
      <c r="AQ98" s="102">
        <v>0</v>
      </c>
      <c r="AR98" s="102"/>
      <c r="AS98" s="102"/>
      <c r="AT98" s="124"/>
      <c r="AU98" s="103"/>
      <c r="AV98" s="104">
        <v>56</v>
      </c>
      <c r="AW98" s="105">
        <v>144474</v>
      </c>
      <c r="AX98" s="94">
        <v>72</v>
      </c>
      <c r="AY98" s="106">
        <v>323197</v>
      </c>
      <c r="BA98" s="106"/>
      <c r="BB98" s="106"/>
      <c r="BC98" s="106"/>
      <c r="BD98" s="95"/>
      <c r="BE98" s="106"/>
      <c r="BF98" s="97"/>
      <c r="BG98" s="97"/>
      <c r="BH98" s="106"/>
      <c r="BJ98" s="97"/>
      <c r="BK98" s="95"/>
      <c r="BL98" s="106"/>
      <c r="BN98" s="97"/>
      <c r="BP98" s="106"/>
      <c r="BR98" s="97"/>
      <c r="BT98" s="106"/>
      <c r="BU98" s="106"/>
      <c r="BV98" s="106"/>
      <c r="BW98" s="106"/>
      <c r="BX98" s="106"/>
      <c r="BY98" s="106"/>
      <c r="BZ98" s="95"/>
      <c r="CA98" s="95"/>
      <c r="CB98" s="95"/>
      <c r="CC98" s="97"/>
      <c r="CD98" s="97"/>
    </row>
    <row r="99" spans="1:83" x14ac:dyDescent="0.25">
      <c r="A99" s="2">
        <v>97</v>
      </c>
      <c r="B99" s="2" t="s">
        <v>88</v>
      </c>
      <c r="C99" s="16">
        <v>41</v>
      </c>
      <c r="D99" s="151"/>
      <c r="F99" s="175">
        <v>41</v>
      </c>
      <c r="G99" s="18">
        <v>1</v>
      </c>
      <c r="H99" s="163">
        <v>0</v>
      </c>
      <c r="I99" s="170">
        <v>1</v>
      </c>
      <c r="J99" s="163">
        <v>0.17073170731707318</v>
      </c>
      <c r="K99" s="163">
        <v>0</v>
      </c>
      <c r="L99" s="135">
        <v>0.41463414634146339</v>
      </c>
      <c r="M99" s="179">
        <v>0</v>
      </c>
      <c r="N99" s="18">
        <v>0.56000000000000005</v>
      </c>
      <c r="O99" s="18"/>
      <c r="P99" s="127"/>
      <c r="Q99" s="127"/>
      <c r="R99" s="23"/>
      <c r="S99" s="23"/>
      <c r="X99" s="24"/>
      <c r="Y99" s="24"/>
      <c r="Z99" s="24"/>
      <c r="AA99" s="24"/>
      <c r="AC99" s="16"/>
      <c r="AD99" s="16"/>
      <c r="AE99" s="16"/>
      <c r="AF99" s="17"/>
      <c r="AG99" s="16"/>
      <c r="AK99" s="17"/>
      <c r="AL99" s="17"/>
      <c r="AM99" s="17"/>
      <c r="AN99" s="7"/>
      <c r="AO99" s="8"/>
      <c r="AT99" s="120">
        <v>17</v>
      </c>
      <c r="AU99" s="25">
        <v>20000</v>
      </c>
      <c r="AV99" s="26"/>
      <c r="AW99" s="27"/>
      <c r="AX99" s="2">
        <v>18</v>
      </c>
      <c r="AY99" s="11">
        <v>114500</v>
      </c>
      <c r="BA99" s="11"/>
      <c r="BB99" s="11"/>
      <c r="BC99" s="11"/>
      <c r="BD99" s="16"/>
    </row>
    <row r="100" spans="1:83" s="94" customFormat="1" x14ac:dyDescent="0.25">
      <c r="A100" s="94">
        <v>98</v>
      </c>
      <c r="B100" s="94" t="s">
        <v>137</v>
      </c>
      <c r="C100" s="95">
        <v>355</v>
      </c>
      <c r="D100" s="152">
        <v>214</v>
      </c>
      <c r="E100" s="95"/>
      <c r="F100" s="176">
        <v>569</v>
      </c>
      <c r="G100" s="97">
        <v>6.1971830985915494E-2</v>
      </c>
      <c r="H100" s="164">
        <v>0.10704225352112676</v>
      </c>
      <c r="I100" s="171">
        <v>0.98305084745762716</v>
      </c>
      <c r="J100" s="164">
        <v>0.79718309859154934</v>
      </c>
      <c r="K100" s="164">
        <v>0.19661016949152543</v>
      </c>
      <c r="L100" s="134">
        <v>9.8591549295774641E-2</v>
      </c>
      <c r="M100" s="180">
        <v>0.83380281690140845</v>
      </c>
      <c r="N100" s="97">
        <v>0.13157894736842105</v>
      </c>
      <c r="O100" s="97"/>
      <c r="P100" s="128" t="s">
        <v>188</v>
      </c>
      <c r="Q100" s="128"/>
      <c r="R100" s="98" t="s">
        <v>183</v>
      </c>
      <c r="S100" s="98"/>
      <c r="T100" s="97"/>
      <c r="U100" s="97"/>
      <c r="V100" s="97"/>
      <c r="W100" s="97"/>
      <c r="X100" s="99"/>
      <c r="Y100" s="99"/>
      <c r="Z100" s="99"/>
      <c r="AA100" s="99"/>
      <c r="AB100" s="97">
        <v>0.25</v>
      </c>
      <c r="AC100" s="95"/>
      <c r="AD100" s="95">
        <v>11</v>
      </c>
      <c r="AE100" s="95">
        <v>69</v>
      </c>
      <c r="AF100" s="96"/>
      <c r="AG100" s="95">
        <v>80</v>
      </c>
      <c r="AH100" s="97"/>
      <c r="AI100" s="97">
        <v>0.23749999999999999</v>
      </c>
      <c r="AJ100" s="97"/>
      <c r="AK100" s="96"/>
      <c r="AL100" s="96"/>
      <c r="AM100" s="96"/>
      <c r="AN100" s="100"/>
      <c r="AO100" s="101"/>
      <c r="AQ100" s="102"/>
      <c r="AR100" s="102"/>
      <c r="AS100" s="102"/>
      <c r="AT100" s="124">
        <v>35</v>
      </c>
      <c r="AU100" s="103">
        <v>90000</v>
      </c>
      <c r="AV100" s="104">
        <v>296</v>
      </c>
      <c r="AW100" s="105">
        <v>879762</v>
      </c>
      <c r="AY100" s="106"/>
      <c r="AZ100" s="94">
        <v>3</v>
      </c>
      <c r="BA100" s="106">
        <v>7334</v>
      </c>
      <c r="BB100" s="106"/>
      <c r="BC100" s="106"/>
      <c r="BD100" s="95"/>
      <c r="BE100" s="106"/>
      <c r="BF100" s="97">
        <v>1</v>
      </c>
      <c r="BG100" s="97">
        <v>1</v>
      </c>
      <c r="BH100" s="106">
        <v>5071</v>
      </c>
      <c r="BI100" s="94">
        <v>14</v>
      </c>
      <c r="BJ100" s="97">
        <v>0.93333333333333335</v>
      </c>
      <c r="BK100" s="95">
        <v>60102</v>
      </c>
      <c r="BL100" s="106">
        <v>4293</v>
      </c>
      <c r="BM100" s="94">
        <v>6</v>
      </c>
      <c r="BN100" s="97">
        <v>0.4</v>
      </c>
      <c r="BO100" s="94">
        <v>9510</v>
      </c>
      <c r="BP100" s="106">
        <v>1585</v>
      </c>
      <c r="BQ100" s="94">
        <v>3</v>
      </c>
      <c r="BR100" s="97">
        <v>0.2</v>
      </c>
      <c r="BS100" s="94">
        <v>6459</v>
      </c>
      <c r="BT100" s="106">
        <v>2153</v>
      </c>
      <c r="BU100" s="106">
        <v>21994.642857142859</v>
      </c>
      <c r="BV100" s="106">
        <v>22033.909090909092</v>
      </c>
      <c r="BW100" s="106">
        <v>22432</v>
      </c>
      <c r="BX100" s="106">
        <v>20688</v>
      </c>
      <c r="BY100" s="106" t="s">
        <v>299</v>
      </c>
      <c r="BZ100" s="95" t="s">
        <v>299</v>
      </c>
      <c r="CA100" s="95"/>
      <c r="CB100" s="95">
        <v>21994.642857142859</v>
      </c>
      <c r="CC100" s="97">
        <v>6.0064720266983507E-3</v>
      </c>
      <c r="CD100" s="97">
        <v>3.34592215070455E-2</v>
      </c>
      <c r="CE100" s="94">
        <v>14</v>
      </c>
    </row>
    <row r="101" spans="1:83" x14ac:dyDescent="0.25">
      <c r="A101" s="2">
        <v>99</v>
      </c>
      <c r="B101" s="2" t="s">
        <v>71</v>
      </c>
      <c r="C101" s="16">
        <v>256</v>
      </c>
      <c r="D101" s="151"/>
      <c r="F101" s="175">
        <v>256</v>
      </c>
      <c r="G101" s="18">
        <v>0.2578125</v>
      </c>
      <c r="H101" s="163">
        <v>0</v>
      </c>
      <c r="I101" s="170">
        <v>0.78125</v>
      </c>
      <c r="J101" s="163">
        <v>0.68359375</v>
      </c>
      <c r="K101" s="163">
        <v>6.2745098039215685E-2</v>
      </c>
      <c r="L101" s="135">
        <v>0.6171875</v>
      </c>
      <c r="M101" s="179">
        <v>1.01953125</v>
      </c>
      <c r="N101" s="18">
        <v>5.4644808743169399E-3</v>
      </c>
      <c r="O101" s="18"/>
      <c r="P101" s="127" t="s">
        <v>197</v>
      </c>
      <c r="Q101" s="127"/>
      <c r="R101" s="23" t="s">
        <v>197</v>
      </c>
      <c r="S101" s="23"/>
      <c r="X101" s="24"/>
      <c r="Y101" s="24"/>
      <c r="Z101" s="24"/>
      <c r="AA101" s="24"/>
      <c r="AB101" s="18">
        <v>0.42</v>
      </c>
      <c r="AC101" s="16">
        <v>20</v>
      </c>
      <c r="AD101" s="16">
        <v>61</v>
      </c>
      <c r="AE101" s="16">
        <v>1</v>
      </c>
      <c r="AF101" s="17"/>
      <c r="AG101" s="16">
        <v>82</v>
      </c>
      <c r="AH101" s="18">
        <v>0.73170731707317072</v>
      </c>
      <c r="AK101" s="17"/>
      <c r="AL101" s="17"/>
      <c r="AM101" s="17"/>
      <c r="AN101" s="7">
        <v>266</v>
      </c>
      <c r="AO101" s="8">
        <v>0.14599999999999999</v>
      </c>
      <c r="AP101" s="2">
        <v>254</v>
      </c>
      <c r="AQ101" s="3">
        <v>0.23200000000000001</v>
      </c>
      <c r="AT101" s="120">
        <v>158</v>
      </c>
      <c r="AU101" s="25">
        <v>111000</v>
      </c>
      <c r="AV101" s="26">
        <v>261</v>
      </c>
      <c r="AW101" s="27">
        <v>727108</v>
      </c>
      <c r="AX101" s="2">
        <v>20</v>
      </c>
      <c r="AY101" s="11">
        <v>101115</v>
      </c>
      <c r="AZ101" s="2">
        <v>2</v>
      </c>
      <c r="BA101" s="11">
        <v>8000</v>
      </c>
      <c r="BB101" s="11"/>
      <c r="BC101" s="11"/>
      <c r="BD101" s="16">
        <v>7</v>
      </c>
      <c r="BE101" s="11">
        <v>10647.75</v>
      </c>
      <c r="BF101" s="18">
        <v>1</v>
      </c>
      <c r="BG101" s="18">
        <v>0.92</v>
      </c>
      <c r="BH101" s="11">
        <v>5676</v>
      </c>
      <c r="BI101" s="2">
        <v>9</v>
      </c>
      <c r="BJ101" s="18">
        <v>0.69230769230769229</v>
      </c>
      <c r="BK101" s="16">
        <v>33624</v>
      </c>
      <c r="BL101" s="11">
        <v>3736</v>
      </c>
      <c r="BM101" s="2">
        <v>9</v>
      </c>
      <c r="BN101" s="18">
        <v>0.69230769230769229</v>
      </c>
      <c r="BO101" s="2">
        <v>32814</v>
      </c>
      <c r="BP101" s="11">
        <v>3646</v>
      </c>
      <c r="BQ101" s="2">
        <v>5</v>
      </c>
      <c r="BR101" s="18">
        <v>0.38461538461538464</v>
      </c>
      <c r="BS101" s="2">
        <v>1665</v>
      </c>
      <c r="BT101" s="11">
        <v>333</v>
      </c>
      <c r="BU101" s="11">
        <v>25298.307692307691</v>
      </c>
      <c r="BV101" s="11">
        <v>24428.142857142859</v>
      </c>
      <c r="BW101" s="11">
        <v>24742</v>
      </c>
      <c r="BX101" s="11">
        <v>27885</v>
      </c>
      <c r="BY101" s="11">
        <v>27885</v>
      </c>
      <c r="BZ101" s="16" t="s">
        <v>299</v>
      </c>
      <c r="CB101" s="16">
        <v>25082.75</v>
      </c>
      <c r="CC101" s="18">
        <v>2.8482409466519254E-2</v>
      </c>
      <c r="CD101" s="18">
        <v>5.1506976354218414E-2</v>
      </c>
      <c r="CE101" s="2">
        <v>12</v>
      </c>
    </row>
    <row r="102" spans="1:83" s="94" customFormat="1" x14ac:dyDescent="0.25">
      <c r="A102" s="94">
        <v>100</v>
      </c>
      <c r="B102" s="94" t="s">
        <v>72</v>
      </c>
      <c r="C102" s="95">
        <v>1090</v>
      </c>
      <c r="D102" s="152"/>
      <c r="E102" s="95">
        <v>1</v>
      </c>
      <c r="F102" s="176">
        <v>1091</v>
      </c>
      <c r="G102" s="97">
        <v>0.19816513761467891</v>
      </c>
      <c r="H102" s="164">
        <v>7.4311926605504591E-2</v>
      </c>
      <c r="I102" s="171">
        <v>0.97247706422018354</v>
      </c>
      <c r="J102" s="164">
        <v>0.48732943469785572</v>
      </c>
      <c r="K102" s="164">
        <v>0.21079958463136034</v>
      </c>
      <c r="L102" s="134">
        <v>0.49724770642201838</v>
      </c>
      <c r="M102" s="180">
        <v>0.57247706422018352</v>
      </c>
      <c r="N102" s="97">
        <v>0.33460076045627374</v>
      </c>
      <c r="O102" s="97"/>
      <c r="P102" s="128"/>
      <c r="Q102" s="128"/>
      <c r="R102" s="98"/>
      <c r="S102" s="98"/>
      <c r="T102" s="97"/>
      <c r="U102" s="97"/>
      <c r="V102" s="97"/>
      <c r="W102" s="97"/>
      <c r="X102" s="99"/>
      <c r="Y102" s="99"/>
      <c r="Z102" s="99"/>
      <c r="AA102" s="99"/>
      <c r="AB102" s="97">
        <v>0.41</v>
      </c>
      <c r="AC102" s="95">
        <v>67</v>
      </c>
      <c r="AD102" s="95">
        <v>351</v>
      </c>
      <c r="AE102" s="95">
        <v>37</v>
      </c>
      <c r="AF102" s="96"/>
      <c r="AG102" s="95">
        <v>455</v>
      </c>
      <c r="AH102" s="97">
        <v>3.9560439560439559E-2</v>
      </c>
      <c r="AI102" s="97">
        <v>0.12087912087912088</v>
      </c>
      <c r="AJ102" s="97"/>
      <c r="AK102" s="96"/>
      <c r="AL102" s="96"/>
      <c r="AM102" s="96"/>
      <c r="AN102" s="100">
        <v>722</v>
      </c>
      <c r="AO102" s="101">
        <v>0.12</v>
      </c>
      <c r="AP102" s="94">
        <v>749</v>
      </c>
      <c r="AQ102" s="102">
        <v>0.20100000000000001</v>
      </c>
      <c r="AR102" s="102"/>
      <c r="AS102" s="102"/>
      <c r="AT102" s="124">
        <v>542</v>
      </c>
      <c r="AU102" s="103">
        <v>687000</v>
      </c>
      <c r="AV102" s="104">
        <v>624</v>
      </c>
      <c r="AW102" s="105">
        <v>2125963</v>
      </c>
      <c r="AX102" s="94">
        <v>83</v>
      </c>
      <c r="AY102" s="106">
        <v>487853</v>
      </c>
      <c r="AZ102" s="94">
        <v>1</v>
      </c>
      <c r="BA102" s="106">
        <v>4000</v>
      </c>
      <c r="BB102" s="106"/>
      <c r="BC102" s="106"/>
      <c r="BD102" s="95">
        <v>31</v>
      </c>
      <c r="BE102" s="106">
        <v>49278.3</v>
      </c>
      <c r="BF102" s="97">
        <v>0.91</v>
      </c>
      <c r="BG102" s="97">
        <v>0.86</v>
      </c>
      <c r="BH102" s="106">
        <v>5418</v>
      </c>
      <c r="BI102" s="94">
        <v>74</v>
      </c>
      <c r="BJ102" s="97">
        <v>0.52857142857142858</v>
      </c>
      <c r="BK102" s="95">
        <v>251156</v>
      </c>
      <c r="BL102" s="106">
        <v>3394</v>
      </c>
      <c r="BM102" s="94">
        <v>71</v>
      </c>
      <c r="BN102" s="97">
        <v>0.50714285714285712</v>
      </c>
      <c r="BO102" s="94">
        <v>125315</v>
      </c>
      <c r="BP102" s="106">
        <v>1765</v>
      </c>
      <c r="BQ102" s="94">
        <v>121</v>
      </c>
      <c r="BR102" s="97">
        <v>0.86428571428571432</v>
      </c>
      <c r="BS102" s="94">
        <v>279147</v>
      </c>
      <c r="BT102" s="106">
        <v>2307</v>
      </c>
      <c r="BU102" s="106">
        <v>24666.34375</v>
      </c>
      <c r="BV102" s="106">
        <v>23063.347826086956</v>
      </c>
      <c r="BW102" s="106">
        <v>23735.684210526317</v>
      </c>
      <c r="BX102" s="106">
        <v>26221.095238095237</v>
      </c>
      <c r="BY102" s="106">
        <v>25217.576923076922</v>
      </c>
      <c r="BZ102" s="95">
        <v>27443.75</v>
      </c>
      <c r="CA102" s="95"/>
      <c r="CB102" s="95">
        <v>23982.965116279069</v>
      </c>
      <c r="CC102" s="97">
        <v>9.0804333545421168E-2</v>
      </c>
      <c r="CD102" s="97">
        <v>8.42301978294695E-2</v>
      </c>
      <c r="CE102" s="94">
        <v>86</v>
      </c>
    </row>
    <row r="103" spans="1:83" x14ac:dyDescent="0.25">
      <c r="A103" s="2">
        <v>101</v>
      </c>
      <c r="B103" s="2" t="s">
        <v>82</v>
      </c>
      <c r="C103" s="16">
        <v>52</v>
      </c>
      <c r="D103" s="151"/>
      <c r="F103" s="175">
        <v>52</v>
      </c>
      <c r="G103" s="18">
        <v>0.94230769230769229</v>
      </c>
      <c r="H103" s="163">
        <v>5.7692307692307696E-2</v>
      </c>
      <c r="I103" s="170">
        <v>0.96153846153846156</v>
      </c>
      <c r="J103" s="163">
        <v>0.36538461538461536</v>
      </c>
      <c r="K103" s="163">
        <v>0.48076923076923078</v>
      </c>
      <c r="L103" s="135">
        <v>3.25</v>
      </c>
      <c r="M103" s="179">
        <f>AV103/(C103+C104)</f>
        <v>3.0853658536585367</v>
      </c>
      <c r="N103" s="18">
        <v>0.31868131868131866</v>
      </c>
      <c r="O103" s="18"/>
      <c r="P103" s="127" t="s">
        <v>195</v>
      </c>
      <c r="Q103" s="127"/>
      <c r="R103" s="23" t="s">
        <v>201</v>
      </c>
      <c r="S103" s="23"/>
      <c r="X103" s="24"/>
      <c r="Y103" s="24"/>
      <c r="Z103" s="24"/>
      <c r="AA103" s="24"/>
      <c r="AB103" s="18">
        <v>0.66</v>
      </c>
      <c r="AC103" s="16">
        <v>136</v>
      </c>
      <c r="AD103" s="16"/>
      <c r="AE103" s="16"/>
      <c r="AF103" s="17"/>
      <c r="AG103" s="16">
        <v>136</v>
      </c>
      <c r="AK103" s="17"/>
      <c r="AL103" s="17"/>
      <c r="AM103" s="17"/>
      <c r="AN103" s="7">
        <v>270</v>
      </c>
      <c r="AO103" s="8">
        <v>6.6000000000000003E-2</v>
      </c>
      <c r="AP103" s="2">
        <v>219</v>
      </c>
      <c r="AQ103" s="3">
        <v>0.14099999999999999</v>
      </c>
      <c r="AT103" s="120">
        <v>169</v>
      </c>
      <c r="AU103" s="25">
        <v>178000</v>
      </c>
      <c r="AV103" s="26">
        <v>253</v>
      </c>
      <c r="AW103" s="27">
        <v>859037.03</v>
      </c>
      <c r="AX103" s="2">
        <v>10</v>
      </c>
      <c r="AY103" s="11">
        <v>67025</v>
      </c>
      <c r="BA103" s="11"/>
      <c r="BB103" s="11"/>
      <c r="BC103" s="11"/>
      <c r="BD103" s="16"/>
    </row>
    <row r="104" spans="1:83" s="94" customFormat="1" x14ac:dyDescent="0.25">
      <c r="A104" s="94">
        <v>102</v>
      </c>
      <c r="B104" s="94" t="s">
        <v>90</v>
      </c>
      <c r="C104" s="95">
        <v>30</v>
      </c>
      <c r="D104" s="152"/>
      <c r="E104" s="95"/>
      <c r="F104" s="176">
        <v>30</v>
      </c>
      <c r="G104" s="97">
        <v>0.93333333333333335</v>
      </c>
      <c r="H104" s="164">
        <v>6.6666666666666666E-2</v>
      </c>
      <c r="I104" s="171">
        <v>1</v>
      </c>
      <c r="J104" s="164">
        <v>0.2</v>
      </c>
      <c r="K104" s="164">
        <v>0.27586206896551724</v>
      </c>
      <c r="L104" s="134"/>
      <c r="M104" s="180"/>
      <c r="N104" s="97"/>
      <c r="O104" s="97"/>
      <c r="P104" s="128" t="s">
        <v>202</v>
      </c>
      <c r="Q104" s="128"/>
      <c r="R104" s="98" t="s">
        <v>197</v>
      </c>
      <c r="S104" s="98"/>
      <c r="T104" s="97"/>
      <c r="U104" s="97"/>
      <c r="V104" s="97"/>
      <c r="W104" s="97"/>
      <c r="X104" s="99"/>
      <c r="Y104" s="99"/>
      <c r="Z104" s="99"/>
      <c r="AA104" s="99"/>
      <c r="AB104" s="97">
        <v>0.61</v>
      </c>
      <c r="AC104" s="95">
        <v>48</v>
      </c>
      <c r="AD104" s="95"/>
      <c r="AE104" s="95"/>
      <c r="AF104" s="96"/>
      <c r="AG104" s="95">
        <v>48</v>
      </c>
      <c r="AH104" s="97"/>
      <c r="AI104" s="97"/>
      <c r="AJ104" s="97"/>
      <c r="AK104" s="96"/>
      <c r="AL104" s="96"/>
      <c r="AM104" s="96"/>
      <c r="AN104" s="100"/>
      <c r="AO104" s="101"/>
      <c r="AQ104" s="102"/>
      <c r="AR104" s="102"/>
      <c r="AS104" s="102"/>
      <c r="AT104" s="124" t="s">
        <v>318</v>
      </c>
      <c r="AU104" s="103" t="s">
        <v>318</v>
      </c>
      <c r="AV104" s="104" t="s">
        <v>318</v>
      </c>
      <c r="AW104" s="105" t="s">
        <v>318</v>
      </c>
      <c r="AX104" s="94">
        <v>1</v>
      </c>
      <c r="AY104" s="106">
        <v>3500</v>
      </c>
      <c r="BA104" s="106"/>
      <c r="BB104" s="106"/>
      <c r="BC104" s="106"/>
      <c r="BD104" s="95"/>
      <c r="BE104" s="106"/>
      <c r="BF104" s="97"/>
      <c r="BG104" s="97"/>
      <c r="BH104" s="106"/>
      <c r="BJ104" s="97"/>
      <c r="BK104" s="95"/>
      <c r="BL104" s="106"/>
      <c r="BN104" s="97"/>
      <c r="BP104" s="106"/>
      <c r="BR104" s="97"/>
      <c r="BT104" s="106"/>
      <c r="BU104" s="106"/>
      <c r="BV104" s="106"/>
      <c r="BW104" s="106"/>
      <c r="BX104" s="106"/>
      <c r="BY104" s="106"/>
      <c r="BZ104" s="95"/>
      <c r="CA104" s="95"/>
      <c r="CB104" s="95"/>
      <c r="CC104" s="97"/>
      <c r="CD104" s="97"/>
    </row>
    <row r="105" spans="1:83" x14ac:dyDescent="0.25">
      <c r="A105" s="2">
        <v>103</v>
      </c>
      <c r="B105" s="2" t="s">
        <v>124</v>
      </c>
      <c r="C105" s="16">
        <v>54</v>
      </c>
      <c r="D105" s="151"/>
      <c r="F105" s="175">
        <v>54</v>
      </c>
      <c r="G105" s="18">
        <v>0.92592592592592593</v>
      </c>
      <c r="H105" s="163">
        <v>7.407407407407407E-2</v>
      </c>
      <c r="I105" s="170">
        <v>0.98148148148148151</v>
      </c>
      <c r="J105" s="163">
        <v>0.37037037037037035</v>
      </c>
      <c r="K105" s="163">
        <v>0.71698113207547165</v>
      </c>
      <c r="M105" s="179"/>
      <c r="N105" s="18"/>
      <c r="O105" s="18"/>
      <c r="P105" s="127" t="s">
        <v>203</v>
      </c>
      <c r="Q105" s="127"/>
      <c r="R105" s="23" t="s">
        <v>203</v>
      </c>
      <c r="S105" s="23"/>
      <c r="X105" s="24"/>
      <c r="Y105" s="24"/>
      <c r="Z105" s="24"/>
      <c r="AA105" s="24"/>
      <c r="AB105" s="18">
        <v>0.71</v>
      </c>
      <c r="AC105" s="16">
        <v>83</v>
      </c>
      <c r="AD105" s="16"/>
      <c r="AE105" s="16"/>
      <c r="AF105" s="17"/>
      <c r="AG105" s="16">
        <v>83</v>
      </c>
      <c r="AK105" s="17"/>
      <c r="AL105" s="17"/>
      <c r="AM105" s="17"/>
      <c r="AN105" s="7"/>
      <c r="AO105" s="8"/>
      <c r="AT105" s="120" t="s">
        <v>318</v>
      </c>
      <c r="AU105" s="25" t="s">
        <v>318</v>
      </c>
      <c r="AV105" s="26" t="s">
        <v>318</v>
      </c>
      <c r="AW105" s="27" t="s">
        <v>318</v>
      </c>
      <c r="AX105" s="2">
        <v>3</v>
      </c>
      <c r="AY105" s="11">
        <v>14865</v>
      </c>
      <c r="BA105" s="11"/>
      <c r="BB105" s="11"/>
      <c r="BC105" s="11"/>
      <c r="BD105" s="16"/>
    </row>
    <row r="106" spans="1:83" s="94" customFormat="1" x14ac:dyDescent="0.25">
      <c r="A106" s="94">
        <v>104</v>
      </c>
      <c r="B106" s="94" t="s">
        <v>111</v>
      </c>
      <c r="C106" s="95">
        <v>32</v>
      </c>
      <c r="D106" s="152"/>
      <c r="E106" s="95"/>
      <c r="F106" s="176">
        <v>32</v>
      </c>
      <c r="G106" s="97">
        <v>1</v>
      </c>
      <c r="H106" s="164">
        <v>0</v>
      </c>
      <c r="I106" s="171">
        <v>0.96875</v>
      </c>
      <c r="J106" s="164">
        <v>0.375</v>
      </c>
      <c r="K106" s="164">
        <v>0.75</v>
      </c>
      <c r="L106" s="134">
        <v>5.96875</v>
      </c>
      <c r="M106" s="180">
        <f>AV106/(C106+C105)</f>
        <v>3.4534883720930232</v>
      </c>
      <c r="N106" s="97">
        <v>0.20091324200913241</v>
      </c>
      <c r="O106" s="97"/>
      <c r="P106" s="128" t="s">
        <v>204</v>
      </c>
      <c r="Q106" s="128"/>
      <c r="R106" s="98" t="s">
        <v>197</v>
      </c>
      <c r="S106" s="98"/>
      <c r="T106" s="97"/>
      <c r="U106" s="97"/>
      <c r="V106" s="97"/>
      <c r="W106" s="97"/>
      <c r="X106" s="99"/>
      <c r="Y106" s="99"/>
      <c r="Z106" s="99"/>
      <c r="AA106" s="99"/>
      <c r="AB106" s="97">
        <v>0.39</v>
      </c>
      <c r="AC106" s="95">
        <v>49</v>
      </c>
      <c r="AD106" s="95"/>
      <c r="AE106" s="95"/>
      <c r="AF106" s="96"/>
      <c r="AG106" s="95">
        <v>49</v>
      </c>
      <c r="AH106" s="97"/>
      <c r="AI106" s="97"/>
      <c r="AJ106" s="97"/>
      <c r="AK106" s="96"/>
      <c r="AL106" s="96"/>
      <c r="AM106" s="96"/>
      <c r="AN106" s="100">
        <v>251</v>
      </c>
      <c r="AO106" s="101">
        <v>0.159</v>
      </c>
      <c r="AP106" s="94">
        <v>173</v>
      </c>
      <c r="AQ106" s="102">
        <v>0.161</v>
      </c>
      <c r="AR106" s="102"/>
      <c r="AS106" s="102"/>
      <c r="AT106" s="124">
        <v>191</v>
      </c>
      <c r="AU106" s="103">
        <v>186000</v>
      </c>
      <c r="AV106" s="104">
        <v>297</v>
      </c>
      <c r="AW106" s="105">
        <v>1018517.65</v>
      </c>
      <c r="AX106" s="94">
        <v>1</v>
      </c>
      <c r="AY106" s="106">
        <v>6317</v>
      </c>
      <c r="BA106" s="106"/>
      <c r="BB106" s="106"/>
      <c r="BC106" s="106"/>
      <c r="BD106" s="95"/>
      <c r="BE106" s="106"/>
      <c r="BF106" s="97"/>
      <c r="BG106" s="97"/>
      <c r="BH106" s="106"/>
      <c r="BJ106" s="97"/>
      <c r="BK106" s="95"/>
      <c r="BL106" s="106"/>
      <c r="BN106" s="97"/>
      <c r="BP106" s="106"/>
      <c r="BR106" s="97"/>
      <c r="BT106" s="106"/>
      <c r="BU106" s="106"/>
      <c r="BV106" s="106"/>
      <c r="BW106" s="106"/>
      <c r="BX106" s="106"/>
      <c r="BY106" s="106"/>
      <c r="BZ106" s="95"/>
      <c r="CA106" s="95"/>
      <c r="CB106" s="95"/>
      <c r="CC106" s="97"/>
      <c r="CD106" s="97"/>
    </row>
    <row r="107" spans="1:83" x14ac:dyDescent="0.25">
      <c r="A107" s="2">
        <v>105</v>
      </c>
      <c r="B107" s="2" t="s">
        <v>107</v>
      </c>
      <c r="C107" s="16">
        <v>245</v>
      </c>
      <c r="D107" s="151"/>
      <c r="F107" s="175">
        <v>245</v>
      </c>
      <c r="H107" s="163"/>
      <c r="I107" s="170">
        <v>1</v>
      </c>
      <c r="J107" s="163">
        <v>0.48979591836734693</v>
      </c>
      <c r="K107" s="163"/>
      <c r="L107" s="135">
        <v>0.71836734693877546</v>
      </c>
      <c r="M107" s="179">
        <v>1.9142857142857144</v>
      </c>
      <c r="N107" s="18">
        <v>0</v>
      </c>
      <c r="O107" s="18"/>
      <c r="P107" s="127" t="s">
        <v>205</v>
      </c>
      <c r="Q107" s="127"/>
      <c r="R107" s="23" t="s">
        <v>197</v>
      </c>
      <c r="S107" s="23"/>
      <c r="X107" s="24"/>
      <c r="Y107" s="24"/>
      <c r="Z107" s="24"/>
      <c r="AA107" s="24"/>
      <c r="AB107" s="18">
        <v>0.53</v>
      </c>
      <c r="AC107" s="16">
        <v>406</v>
      </c>
      <c r="AD107" s="16"/>
      <c r="AE107" s="16"/>
      <c r="AF107" s="17"/>
      <c r="AG107" s="16">
        <v>406</v>
      </c>
      <c r="AH107" s="18">
        <v>1</v>
      </c>
      <c r="AK107" s="17"/>
      <c r="AL107" s="17"/>
      <c r="AM107" s="17"/>
      <c r="AN107" s="7"/>
      <c r="AO107" s="8"/>
      <c r="AT107" s="120">
        <v>176</v>
      </c>
      <c r="AU107" s="25">
        <v>29000</v>
      </c>
      <c r="AV107" s="26">
        <v>469</v>
      </c>
      <c r="AW107" s="27">
        <v>1609439</v>
      </c>
      <c r="AX107" s="2">
        <v>9</v>
      </c>
      <c r="AY107" s="11">
        <v>33410</v>
      </c>
      <c r="BA107" s="11"/>
      <c r="BB107" s="11"/>
      <c r="BC107" s="11"/>
      <c r="BD107" s="16"/>
    </row>
    <row r="108" spans="1:83" s="94" customFormat="1" x14ac:dyDescent="0.25">
      <c r="A108" s="94">
        <v>106</v>
      </c>
      <c r="B108" s="94" t="s">
        <v>129</v>
      </c>
      <c r="C108" s="95">
        <v>172</v>
      </c>
      <c r="D108" s="152">
        <v>79</v>
      </c>
      <c r="E108" s="95"/>
      <c r="F108" s="176">
        <v>251</v>
      </c>
      <c r="G108" s="97">
        <v>4.6511627906976744E-2</v>
      </c>
      <c r="H108" s="164">
        <v>2.9069767441860465E-2</v>
      </c>
      <c r="I108" s="171">
        <v>0.96511627906976749</v>
      </c>
      <c r="J108" s="164">
        <v>0.63953488372093026</v>
      </c>
      <c r="K108" s="164">
        <v>0.49375000000000002</v>
      </c>
      <c r="L108" s="134"/>
      <c r="M108" s="180"/>
      <c r="N108" s="128" t="s">
        <v>318</v>
      </c>
      <c r="O108" s="128"/>
      <c r="P108" s="128" t="s">
        <v>197</v>
      </c>
      <c r="Q108" s="128"/>
      <c r="R108" s="98" t="s">
        <v>189</v>
      </c>
      <c r="S108" s="98"/>
      <c r="T108" s="97"/>
      <c r="U108" s="97"/>
      <c r="V108" s="97"/>
      <c r="W108" s="97"/>
      <c r="X108" s="99"/>
      <c r="Y108" s="99"/>
      <c r="Z108" s="99"/>
      <c r="AA108" s="99"/>
      <c r="AB108" s="97"/>
      <c r="AC108" s="95">
        <v>3</v>
      </c>
      <c r="AD108" s="95">
        <v>12</v>
      </c>
      <c r="AE108" s="95">
        <v>5</v>
      </c>
      <c r="AF108" s="96">
        <v>28</v>
      </c>
      <c r="AG108" s="95">
        <v>48</v>
      </c>
      <c r="AH108" s="97">
        <v>0.29818181818181816</v>
      </c>
      <c r="AI108" s="97">
        <v>7.636363636363637E-2</v>
      </c>
      <c r="AJ108" s="97"/>
      <c r="AK108" s="96"/>
      <c r="AL108" s="96"/>
      <c r="AM108" s="96"/>
      <c r="AN108" s="100"/>
      <c r="AO108" s="101"/>
      <c r="AQ108" s="102"/>
      <c r="AR108" s="102"/>
      <c r="AS108" s="102"/>
      <c r="AT108" s="124" t="s">
        <v>318</v>
      </c>
      <c r="AU108" s="103" t="s">
        <v>318</v>
      </c>
      <c r="AV108" s="104" t="s">
        <v>318</v>
      </c>
      <c r="AW108" s="105" t="s">
        <v>318</v>
      </c>
      <c r="AX108" s="94">
        <v>3</v>
      </c>
      <c r="AY108" s="106">
        <v>7500</v>
      </c>
      <c r="BA108" s="106"/>
      <c r="BB108" s="106"/>
      <c r="BC108" s="106"/>
      <c r="BD108" s="95"/>
      <c r="BE108" s="106"/>
      <c r="BF108" s="97">
        <v>0.75</v>
      </c>
      <c r="BG108" s="97">
        <v>0.75</v>
      </c>
      <c r="BH108" s="106">
        <v>9492</v>
      </c>
      <c r="BI108" s="94">
        <v>2</v>
      </c>
      <c r="BJ108" s="97">
        <v>0.5</v>
      </c>
      <c r="BK108" s="95">
        <v>8738</v>
      </c>
      <c r="BL108" s="106">
        <v>4369</v>
      </c>
      <c r="BM108" s="94">
        <v>3</v>
      </c>
      <c r="BN108" s="97">
        <v>0.75</v>
      </c>
      <c r="BO108" s="94">
        <v>10302</v>
      </c>
      <c r="BP108" s="106">
        <v>3434</v>
      </c>
      <c r="BQ108" s="94">
        <v>1</v>
      </c>
      <c r="BR108" s="97">
        <v>0.25</v>
      </c>
      <c r="BS108" s="94">
        <v>9435</v>
      </c>
      <c r="BT108" s="106">
        <v>9435</v>
      </c>
      <c r="BU108" s="106">
        <v>18268</v>
      </c>
      <c r="BV108" s="106">
        <v>18268</v>
      </c>
      <c r="BW108" s="106" t="s">
        <v>299</v>
      </c>
      <c r="BX108" s="106" t="s">
        <v>299</v>
      </c>
      <c r="BY108" s="106" t="s">
        <v>299</v>
      </c>
      <c r="BZ108" s="95" t="s">
        <v>299</v>
      </c>
      <c r="CA108" s="95"/>
      <c r="CB108" s="95">
        <v>18268</v>
      </c>
      <c r="CC108" s="97">
        <v>-0.19521392824416717</v>
      </c>
      <c r="CD108" s="97">
        <v>-8.7854200474347777E-2</v>
      </c>
      <c r="CE108" s="94">
        <v>3</v>
      </c>
    </row>
    <row r="109" spans="1:83" x14ac:dyDescent="0.25">
      <c r="A109" s="2">
        <v>107</v>
      </c>
      <c r="B109" s="2" t="s">
        <v>75</v>
      </c>
      <c r="C109" s="16">
        <v>1072</v>
      </c>
      <c r="D109" s="151">
        <v>51</v>
      </c>
      <c r="E109" s="16">
        <v>4</v>
      </c>
      <c r="F109" s="175">
        <v>1127</v>
      </c>
      <c r="G109" s="18">
        <v>7.1828358208955223E-2</v>
      </c>
      <c r="H109" s="163">
        <v>5.9701492537313432E-2</v>
      </c>
      <c r="I109" s="170">
        <v>0.55742296918767509</v>
      </c>
      <c r="J109" s="163">
        <v>0.68563432835820892</v>
      </c>
      <c r="K109" s="163">
        <v>0.176056338028169</v>
      </c>
      <c r="L109" s="135">
        <v>0.37593283582089554</v>
      </c>
      <c r="M109" s="179">
        <f>AV109/(C109+C108)</f>
        <v>2.17443729903537</v>
      </c>
      <c r="N109" s="18">
        <v>0.26833976833976836</v>
      </c>
      <c r="O109" s="18"/>
      <c r="P109" s="127" t="s">
        <v>188</v>
      </c>
      <c r="Q109" s="127"/>
      <c r="R109" s="23" t="s">
        <v>171</v>
      </c>
      <c r="S109" s="23"/>
      <c r="X109" s="24"/>
      <c r="Y109" s="24"/>
      <c r="Z109" s="24"/>
      <c r="AA109" s="24"/>
      <c r="AB109" s="18">
        <v>0.3</v>
      </c>
      <c r="AC109" s="16">
        <v>32</v>
      </c>
      <c r="AD109" s="16">
        <v>157</v>
      </c>
      <c r="AE109" s="16">
        <v>86</v>
      </c>
      <c r="AF109" s="17">
        <v>75</v>
      </c>
      <c r="AG109" s="16">
        <v>350</v>
      </c>
      <c r="AI109" s="18">
        <v>0.15</v>
      </c>
      <c r="AK109" s="17"/>
      <c r="AL109" s="17"/>
      <c r="AM109" s="17"/>
      <c r="AN109" s="7">
        <v>2197</v>
      </c>
      <c r="AO109" s="8">
        <v>9.4E-2</v>
      </c>
      <c r="AP109" s="2">
        <v>1154</v>
      </c>
      <c r="AQ109" s="3">
        <v>0.17499999999999999</v>
      </c>
      <c r="AT109" s="120">
        <v>403</v>
      </c>
      <c r="AU109" s="25">
        <v>555000</v>
      </c>
      <c r="AV109" s="26">
        <v>2705</v>
      </c>
      <c r="AW109" s="27">
        <v>2922127</v>
      </c>
      <c r="AX109" s="2">
        <v>8</v>
      </c>
      <c r="AY109" s="11">
        <v>40416</v>
      </c>
      <c r="BA109" s="11"/>
      <c r="BB109" s="11"/>
      <c r="BC109" s="11"/>
      <c r="BD109" s="16"/>
      <c r="BF109" s="18">
        <v>0.94</v>
      </c>
      <c r="BG109" s="18">
        <v>0.86</v>
      </c>
      <c r="BH109" s="11">
        <v>6321</v>
      </c>
      <c r="BI109" s="2">
        <v>23</v>
      </c>
      <c r="BJ109" s="18">
        <v>0.63888888888888884</v>
      </c>
      <c r="BK109" s="16">
        <v>112815</v>
      </c>
      <c r="BL109" s="11">
        <v>4905</v>
      </c>
      <c r="BM109" s="2">
        <v>10</v>
      </c>
      <c r="BN109" s="18">
        <v>0.27777777777777779</v>
      </c>
      <c r="BO109" s="2">
        <v>13150</v>
      </c>
      <c r="BP109" s="11">
        <v>1315</v>
      </c>
      <c r="BQ109" s="2">
        <v>21</v>
      </c>
      <c r="BR109" s="18">
        <v>0.58333333333333337</v>
      </c>
      <c r="BS109" s="2">
        <v>69993</v>
      </c>
      <c r="BT109" s="11">
        <v>3333</v>
      </c>
      <c r="BU109" s="11">
        <v>21874.575757575756</v>
      </c>
      <c r="BV109" s="11">
        <v>20529.333333333332</v>
      </c>
      <c r="BW109" s="11">
        <v>19983</v>
      </c>
      <c r="BX109" s="11">
        <v>23524.75</v>
      </c>
      <c r="BY109" s="11">
        <v>24923.666666666668</v>
      </c>
      <c r="BZ109" s="16">
        <v>26292.5</v>
      </c>
      <c r="CB109" s="16">
        <v>20843.076923076922</v>
      </c>
      <c r="CC109" s="18">
        <v>-3.314714460303636E-2</v>
      </c>
      <c r="CD109" s="18">
        <v>-5.9793449300631352E-3</v>
      </c>
      <c r="CE109" s="2">
        <v>26</v>
      </c>
    </row>
    <row r="110" spans="1:83" s="94" customFormat="1" x14ac:dyDescent="0.25">
      <c r="A110" s="94">
        <v>108</v>
      </c>
      <c r="B110" s="94" t="s">
        <v>109</v>
      </c>
      <c r="C110" s="95">
        <v>6</v>
      </c>
      <c r="D110" s="152"/>
      <c r="E110" s="95"/>
      <c r="F110" s="176">
        <v>6</v>
      </c>
      <c r="G110" s="97">
        <v>1</v>
      </c>
      <c r="H110" s="164">
        <v>0</v>
      </c>
      <c r="I110" s="171">
        <v>1</v>
      </c>
      <c r="J110" s="164">
        <v>0.83333333333333337</v>
      </c>
      <c r="K110" s="164">
        <v>0</v>
      </c>
      <c r="L110" s="134">
        <v>0</v>
      </c>
      <c r="M110" s="180">
        <v>0</v>
      </c>
      <c r="N110" s="97"/>
      <c r="O110" s="97"/>
      <c r="P110" s="128" t="s">
        <v>197</v>
      </c>
      <c r="Q110" s="128"/>
      <c r="R110" s="98" t="s">
        <v>197</v>
      </c>
      <c r="S110" s="98"/>
      <c r="T110" s="97"/>
      <c r="U110" s="97"/>
      <c r="V110" s="97"/>
      <c r="W110" s="97"/>
      <c r="X110" s="99"/>
      <c r="Y110" s="99"/>
      <c r="Z110" s="99"/>
      <c r="AA110" s="99"/>
      <c r="AB110" s="97"/>
      <c r="AC110" s="95"/>
      <c r="AD110" s="95"/>
      <c r="AE110" s="95"/>
      <c r="AF110" s="96"/>
      <c r="AG110" s="95"/>
      <c r="AH110" s="97"/>
      <c r="AI110" s="97"/>
      <c r="AJ110" s="97"/>
      <c r="AK110" s="96"/>
      <c r="AL110" s="96"/>
      <c r="AM110" s="96"/>
      <c r="AN110" s="100"/>
      <c r="AO110" s="101"/>
      <c r="AQ110" s="102"/>
      <c r="AR110" s="102"/>
      <c r="AS110" s="102"/>
      <c r="AT110" s="124"/>
      <c r="AU110" s="103"/>
      <c r="AV110" s="104"/>
      <c r="AW110" s="105"/>
      <c r="AX110" s="94">
        <v>2</v>
      </c>
      <c r="AY110" s="106">
        <v>8066</v>
      </c>
      <c r="BA110" s="106"/>
      <c r="BB110" s="106"/>
      <c r="BC110" s="106"/>
      <c r="BD110" s="95"/>
      <c r="BE110" s="106"/>
      <c r="BF110" s="97"/>
      <c r="BG110" s="97"/>
      <c r="BH110" s="106"/>
      <c r="BJ110" s="97"/>
      <c r="BK110" s="95"/>
      <c r="BL110" s="106"/>
      <c r="BN110" s="97"/>
      <c r="BP110" s="106"/>
      <c r="BR110" s="97"/>
      <c r="BT110" s="106"/>
      <c r="BU110" s="106"/>
      <c r="BV110" s="106"/>
      <c r="BW110" s="106"/>
      <c r="BX110" s="106"/>
      <c r="BY110" s="106"/>
      <c r="BZ110" s="95"/>
      <c r="CA110" s="95"/>
      <c r="CB110" s="95"/>
      <c r="CC110" s="97"/>
      <c r="CD110" s="97"/>
    </row>
    <row r="111" spans="1:83" x14ac:dyDescent="0.25">
      <c r="A111" s="2">
        <v>109</v>
      </c>
      <c r="B111" s="2" t="s">
        <v>74</v>
      </c>
      <c r="C111" s="16">
        <v>50</v>
      </c>
      <c r="D111" s="151"/>
      <c r="F111" s="175">
        <v>50</v>
      </c>
      <c r="G111" s="18">
        <v>0.24</v>
      </c>
      <c r="H111" s="163">
        <v>0</v>
      </c>
      <c r="I111" s="170">
        <v>0.78</v>
      </c>
      <c r="J111" s="163">
        <v>0.38</v>
      </c>
      <c r="K111" s="163">
        <v>0.1</v>
      </c>
      <c r="L111" s="135">
        <v>0.86</v>
      </c>
      <c r="M111" s="179">
        <v>0.98</v>
      </c>
      <c r="N111" s="18">
        <v>0.47272727272727272</v>
      </c>
      <c r="O111" s="18"/>
      <c r="P111" s="127" t="s">
        <v>206</v>
      </c>
      <c r="Q111" s="127"/>
      <c r="R111" s="23" t="s">
        <v>197</v>
      </c>
      <c r="S111" s="23"/>
      <c r="X111" s="24"/>
      <c r="Y111" s="24"/>
      <c r="Z111" s="24"/>
      <c r="AA111" s="24"/>
      <c r="AC111" s="16">
        <v>28</v>
      </c>
      <c r="AD111" s="16"/>
      <c r="AE111" s="16"/>
      <c r="AF111" s="17"/>
      <c r="AG111" s="16">
        <v>28</v>
      </c>
      <c r="AK111" s="17"/>
      <c r="AL111" s="17"/>
      <c r="AM111" s="17"/>
      <c r="AN111" s="7">
        <v>16</v>
      </c>
      <c r="AO111" s="8">
        <v>8.3000000000000004E-2</v>
      </c>
      <c r="AP111" s="2">
        <v>7</v>
      </c>
      <c r="AQ111" s="3">
        <v>0.28499999999999998</v>
      </c>
      <c r="AT111" s="120">
        <v>43</v>
      </c>
      <c r="AU111" s="25">
        <v>48000</v>
      </c>
      <c r="AV111" s="26">
        <v>49</v>
      </c>
      <c r="AW111" s="27">
        <v>165892</v>
      </c>
      <c r="AX111" s="2">
        <v>13</v>
      </c>
      <c r="AY111" s="11">
        <v>71768</v>
      </c>
      <c r="BA111" s="11"/>
      <c r="BB111" s="11"/>
      <c r="BC111" s="11"/>
      <c r="BD111" s="16"/>
    </row>
    <row r="112" spans="1:83" s="94" customFormat="1" x14ac:dyDescent="0.25">
      <c r="A112" s="94">
        <v>110</v>
      </c>
      <c r="B112" s="94" t="s">
        <v>77</v>
      </c>
      <c r="C112" s="95">
        <v>332</v>
      </c>
      <c r="D112" s="152"/>
      <c r="E112" s="95"/>
      <c r="F112" s="176">
        <v>332</v>
      </c>
      <c r="G112" s="97">
        <v>0.12951807228915663</v>
      </c>
      <c r="H112" s="164">
        <v>0.13855421686746988</v>
      </c>
      <c r="I112" s="171">
        <v>0.9668674698795181</v>
      </c>
      <c r="J112" s="164">
        <v>0.58132530120481929</v>
      </c>
      <c r="K112" s="164">
        <v>0.23703703703703705</v>
      </c>
      <c r="L112" s="134">
        <v>0.65662650602409633</v>
      </c>
      <c r="M112" s="180">
        <v>0.92771084337349397</v>
      </c>
      <c r="N112" s="97">
        <v>0.29661016949152541</v>
      </c>
      <c r="O112" s="97"/>
      <c r="P112" s="128" t="s">
        <v>197</v>
      </c>
      <c r="Q112" s="128"/>
      <c r="R112" s="98" t="s">
        <v>197</v>
      </c>
      <c r="S112" s="98"/>
      <c r="T112" s="97"/>
      <c r="U112" s="97"/>
      <c r="V112" s="97"/>
      <c r="W112" s="97"/>
      <c r="X112" s="99"/>
      <c r="Y112" s="99"/>
      <c r="Z112" s="99"/>
      <c r="AA112" s="99"/>
      <c r="AB112" s="97">
        <v>0.76</v>
      </c>
      <c r="AC112" s="95">
        <v>91</v>
      </c>
      <c r="AD112" s="95">
        <v>59</v>
      </c>
      <c r="AE112" s="95">
        <v>7</v>
      </c>
      <c r="AF112" s="96"/>
      <c r="AG112" s="95">
        <v>157</v>
      </c>
      <c r="AH112" s="97">
        <v>0.97452229299363058</v>
      </c>
      <c r="AI112" s="97"/>
      <c r="AJ112" s="97"/>
      <c r="AK112" s="96"/>
      <c r="AL112" s="96"/>
      <c r="AM112" s="96"/>
      <c r="AN112" s="100"/>
      <c r="AO112" s="101"/>
      <c r="AQ112" s="102"/>
      <c r="AR112" s="102"/>
      <c r="AS112" s="102"/>
      <c r="AT112" s="124">
        <v>218</v>
      </c>
      <c r="AU112" s="103">
        <v>311000</v>
      </c>
      <c r="AV112" s="104">
        <v>308</v>
      </c>
      <c r="AW112" s="105">
        <v>1106535</v>
      </c>
      <c r="AX112" s="94">
        <v>2</v>
      </c>
      <c r="AY112" s="106">
        <v>2491</v>
      </c>
      <c r="AZ112" s="94">
        <v>2</v>
      </c>
      <c r="BA112" s="106">
        <v>6000</v>
      </c>
      <c r="BB112" s="106"/>
      <c r="BC112" s="106"/>
      <c r="BD112" s="95"/>
      <c r="BE112" s="106"/>
      <c r="BF112" s="97">
        <v>0.94</v>
      </c>
      <c r="BG112" s="97">
        <v>0.75</v>
      </c>
      <c r="BH112" s="106">
        <v>4287</v>
      </c>
      <c r="BI112" s="94">
        <v>9</v>
      </c>
      <c r="BJ112" s="97">
        <v>0.5625</v>
      </c>
      <c r="BK112" s="95">
        <v>40392</v>
      </c>
      <c r="BL112" s="106">
        <v>4488</v>
      </c>
      <c r="BM112" s="94">
        <v>2</v>
      </c>
      <c r="BN112" s="97">
        <v>0.125</v>
      </c>
      <c r="BO112" s="94">
        <v>7506</v>
      </c>
      <c r="BP112" s="106">
        <v>3753</v>
      </c>
      <c r="BQ112" s="94">
        <v>2</v>
      </c>
      <c r="BR112" s="97">
        <v>0.125</v>
      </c>
      <c r="BS112" s="94">
        <v>3544</v>
      </c>
      <c r="BT112" s="106">
        <v>1772</v>
      </c>
      <c r="BU112" s="106">
        <v>19561.75</v>
      </c>
      <c r="BV112" s="106">
        <v>19561.75</v>
      </c>
      <c r="BW112" s="106" t="s">
        <v>299</v>
      </c>
      <c r="BX112" s="106" t="s">
        <v>299</v>
      </c>
      <c r="BY112" s="106" t="s">
        <v>299</v>
      </c>
      <c r="BZ112" s="95" t="s">
        <v>299</v>
      </c>
      <c r="CA112" s="95"/>
      <c r="CB112" s="95">
        <v>19561.75</v>
      </c>
      <c r="CC112" s="97">
        <v>5.8003818424710474E-2</v>
      </c>
      <c r="CD112" s="97">
        <v>-1.5326773775190539E-2</v>
      </c>
      <c r="CE112" s="94">
        <v>12</v>
      </c>
    </row>
    <row r="113" spans="1:83" x14ac:dyDescent="0.25">
      <c r="A113" s="2">
        <v>111</v>
      </c>
      <c r="B113" s="2" t="s">
        <v>101</v>
      </c>
      <c r="C113" s="16">
        <v>293</v>
      </c>
      <c r="D113" s="151"/>
      <c r="E113" s="16">
        <v>6</v>
      </c>
      <c r="F113" s="175">
        <v>299</v>
      </c>
      <c r="G113" s="18">
        <v>0.15017064846416384</v>
      </c>
      <c r="H113" s="163">
        <v>6.8259385665529013E-2</v>
      </c>
      <c r="I113" s="170">
        <v>0.74402730375426618</v>
      </c>
      <c r="J113" s="163">
        <v>0.26279863481228671</v>
      </c>
      <c r="K113" s="163">
        <v>0.27598566308243727</v>
      </c>
      <c r="L113" s="135">
        <v>0.2764505119453925</v>
      </c>
      <c r="M113" s="179">
        <v>0.68259385665529015</v>
      </c>
      <c r="N113" s="18">
        <v>0.32051282051282054</v>
      </c>
      <c r="O113" s="18"/>
      <c r="P113" s="127" t="s">
        <v>207</v>
      </c>
      <c r="Q113" s="127"/>
      <c r="R113" s="23" t="s">
        <v>191</v>
      </c>
      <c r="S113" s="23"/>
      <c r="X113" s="24"/>
      <c r="Y113" s="24"/>
      <c r="Z113" s="24"/>
      <c r="AA113" s="24"/>
      <c r="AB113" s="18">
        <v>0.66</v>
      </c>
      <c r="AC113" s="16"/>
      <c r="AD113" s="16">
        <v>146</v>
      </c>
      <c r="AE113" s="16"/>
      <c r="AF113" s="17"/>
      <c r="AG113" s="16">
        <v>146</v>
      </c>
      <c r="AK113" s="17"/>
      <c r="AL113" s="17"/>
      <c r="AM113" s="17"/>
      <c r="AN113" s="7">
        <v>253</v>
      </c>
      <c r="AO113" s="8">
        <v>5.5E-2</v>
      </c>
      <c r="AP113" s="2">
        <v>126</v>
      </c>
      <c r="AQ113" s="3">
        <v>0.10299999999999999</v>
      </c>
      <c r="AT113" s="120">
        <v>81</v>
      </c>
      <c r="AU113" s="25">
        <v>72000</v>
      </c>
      <c r="AV113" s="26">
        <v>200</v>
      </c>
      <c r="AW113" s="27">
        <v>585169</v>
      </c>
      <c r="AX113" s="2">
        <v>20</v>
      </c>
      <c r="AY113" s="11">
        <v>104700</v>
      </c>
      <c r="BA113" s="11"/>
      <c r="BB113" s="11"/>
      <c r="BC113" s="11"/>
      <c r="BD113" s="16"/>
      <c r="BF113" s="18">
        <v>1</v>
      </c>
      <c r="BG113" s="18">
        <v>0.78</v>
      </c>
      <c r="BH113" s="11">
        <v>6215</v>
      </c>
      <c r="BI113" s="2">
        <v>30</v>
      </c>
      <c r="BJ113" s="18">
        <v>0.54545454545454541</v>
      </c>
      <c r="BK113" s="16">
        <v>131250</v>
      </c>
      <c r="BL113" s="11">
        <v>4375</v>
      </c>
      <c r="BM113" s="2">
        <v>21</v>
      </c>
      <c r="BN113" s="18">
        <v>0.38181818181818183</v>
      </c>
      <c r="BO113" s="2">
        <v>32928</v>
      </c>
      <c r="BP113" s="11">
        <v>1568</v>
      </c>
      <c r="BQ113" s="2">
        <v>27</v>
      </c>
      <c r="BR113" s="18">
        <v>0.49090909090909091</v>
      </c>
      <c r="BS113" s="2">
        <v>103059</v>
      </c>
      <c r="BT113" s="11">
        <v>3817</v>
      </c>
      <c r="BU113" s="11">
        <v>31541.218181818182</v>
      </c>
      <c r="BV113" s="11">
        <v>28435.066666666666</v>
      </c>
      <c r="BW113" s="11">
        <v>28884.625</v>
      </c>
      <c r="BX113" s="11">
        <v>31937.222222222223</v>
      </c>
      <c r="BY113" s="11">
        <v>34513.846153846156</v>
      </c>
      <c r="BZ113" s="16">
        <v>34104.9</v>
      </c>
      <c r="CB113" s="16">
        <v>29532.4375</v>
      </c>
      <c r="CC113" s="18">
        <v>-8.7755761333468407E-2</v>
      </c>
      <c r="CD113" s="18">
        <v>8.5461859581859034E-2</v>
      </c>
      <c r="CE113" s="2">
        <v>32</v>
      </c>
    </row>
    <row r="114" spans="1:83" s="94" customFormat="1" x14ac:dyDescent="0.25">
      <c r="A114" s="94">
        <v>112</v>
      </c>
      <c r="B114" s="94" t="s">
        <v>113</v>
      </c>
      <c r="C114" s="95">
        <v>135</v>
      </c>
      <c r="D114" s="152"/>
      <c r="E114" s="95"/>
      <c r="F114" s="176">
        <v>135</v>
      </c>
      <c r="G114" s="97">
        <v>0.68148148148148147</v>
      </c>
      <c r="H114" s="164">
        <v>0</v>
      </c>
      <c r="I114" s="171">
        <v>1</v>
      </c>
      <c r="J114" s="164">
        <v>0.6962962962962963</v>
      </c>
      <c r="K114" s="164">
        <v>0.49137931034482757</v>
      </c>
      <c r="L114" s="134">
        <v>0.8</v>
      </c>
      <c r="M114" s="180">
        <v>2.4222222222222221</v>
      </c>
      <c r="N114" s="97">
        <v>0</v>
      </c>
      <c r="O114" s="97"/>
      <c r="P114" s="128" t="s">
        <v>197</v>
      </c>
      <c r="Q114" s="128"/>
      <c r="R114" s="98" t="s">
        <v>197</v>
      </c>
      <c r="S114" s="98"/>
      <c r="T114" s="97"/>
      <c r="U114" s="97"/>
      <c r="V114" s="97"/>
      <c r="W114" s="97"/>
      <c r="X114" s="99"/>
      <c r="Y114" s="99"/>
      <c r="Z114" s="99"/>
      <c r="AA114" s="99"/>
      <c r="AB114" s="97"/>
      <c r="AC114" s="95"/>
      <c r="AD114" s="95">
        <v>185</v>
      </c>
      <c r="AE114" s="95">
        <v>51</v>
      </c>
      <c r="AF114" s="96"/>
      <c r="AG114" s="95">
        <v>236</v>
      </c>
      <c r="AH114" s="97"/>
      <c r="AI114" s="97"/>
      <c r="AJ114" s="97"/>
      <c r="AK114" s="96"/>
      <c r="AL114" s="96"/>
      <c r="AM114" s="96"/>
      <c r="AN114" s="100"/>
      <c r="AO114" s="101"/>
      <c r="AQ114" s="102"/>
      <c r="AR114" s="102"/>
      <c r="AS114" s="102"/>
      <c r="AT114" s="124">
        <v>108</v>
      </c>
      <c r="AU114" s="103">
        <v>60000</v>
      </c>
      <c r="AV114" s="104">
        <v>327</v>
      </c>
      <c r="AW114" s="105">
        <v>1048800</v>
      </c>
      <c r="AX114" s="94">
        <v>4</v>
      </c>
      <c r="AY114" s="106">
        <v>20300</v>
      </c>
      <c r="BA114" s="106"/>
      <c r="BB114" s="106"/>
      <c r="BC114" s="106"/>
      <c r="BD114" s="95"/>
      <c r="BE114" s="106"/>
      <c r="BF114" s="97">
        <v>1</v>
      </c>
      <c r="BG114" s="97">
        <v>0.86</v>
      </c>
      <c r="BH114" s="106">
        <v>5739</v>
      </c>
      <c r="BI114" s="94">
        <v>6</v>
      </c>
      <c r="BJ114" s="97">
        <v>0.8571428571428571</v>
      </c>
      <c r="BK114" s="95">
        <v>31434</v>
      </c>
      <c r="BL114" s="106">
        <v>5239</v>
      </c>
      <c r="BM114" s="94">
        <v>0</v>
      </c>
      <c r="BN114" s="97">
        <v>0</v>
      </c>
      <c r="BO114" s="94">
        <v>0</v>
      </c>
      <c r="BP114" s="106">
        <v>0</v>
      </c>
      <c r="BQ114" s="94">
        <v>1</v>
      </c>
      <c r="BR114" s="97">
        <v>0.14285714285714285</v>
      </c>
      <c r="BS114" s="94">
        <v>3000</v>
      </c>
      <c r="BT114" s="106">
        <v>3000</v>
      </c>
      <c r="BU114" s="106">
        <v>25228.857142857141</v>
      </c>
      <c r="BV114" s="106">
        <v>22981.333333333332</v>
      </c>
      <c r="BW114" s="106">
        <v>25348</v>
      </c>
      <c r="BX114" s="106">
        <v>26814</v>
      </c>
      <c r="BY114" s="106">
        <v>30148</v>
      </c>
      <c r="BZ114" s="95" t="s">
        <v>299</v>
      </c>
      <c r="CA114" s="95"/>
      <c r="CB114" s="95">
        <v>24409</v>
      </c>
      <c r="CC114" s="97"/>
      <c r="CD114" s="97"/>
      <c r="CE114" s="94">
        <v>6</v>
      </c>
    </row>
    <row r="115" spans="1:83" x14ac:dyDescent="0.25">
      <c r="A115" s="2">
        <v>113</v>
      </c>
      <c r="B115" s="2" t="s">
        <v>112</v>
      </c>
      <c r="C115" s="16">
        <v>348</v>
      </c>
      <c r="D115" s="151"/>
      <c r="F115" s="175">
        <v>348</v>
      </c>
      <c r="G115" s="18">
        <v>1</v>
      </c>
      <c r="H115" s="163">
        <v>0</v>
      </c>
      <c r="I115" s="170">
        <v>1</v>
      </c>
      <c r="J115" s="163">
        <v>0.63505747126436785</v>
      </c>
      <c r="K115" s="163"/>
      <c r="M115" s="179"/>
      <c r="N115" s="18">
        <v>0</v>
      </c>
      <c r="O115" s="18"/>
      <c r="P115" s="127" t="s">
        <v>197</v>
      </c>
      <c r="Q115" s="127"/>
      <c r="R115" s="23" t="s">
        <v>197</v>
      </c>
      <c r="S115" s="23"/>
      <c r="X115" s="24"/>
      <c r="Y115" s="24"/>
      <c r="Z115" s="24"/>
      <c r="AA115" s="24"/>
      <c r="AB115" s="18">
        <v>0.35</v>
      </c>
      <c r="AC115" s="16"/>
      <c r="AD115" s="16"/>
      <c r="AE115" s="16"/>
      <c r="AF115" s="17"/>
      <c r="AG115" s="16"/>
      <c r="AI115" s="18">
        <v>0.6228813559322034</v>
      </c>
      <c r="AK115" s="17"/>
      <c r="AL115" s="17"/>
      <c r="AM115" s="17"/>
      <c r="AN115" s="7"/>
      <c r="AO115" s="8"/>
      <c r="AT115" s="120" t="s">
        <v>318</v>
      </c>
      <c r="AU115" s="25" t="s">
        <v>318</v>
      </c>
      <c r="AV115" s="26" t="s">
        <v>318</v>
      </c>
      <c r="AW115" s="27" t="s">
        <v>318</v>
      </c>
      <c r="AY115" s="11"/>
      <c r="BA115" s="11"/>
      <c r="BB115" s="11"/>
      <c r="BC115" s="11"/>
      <c r="BD115" s="16"/>
      <c r="BF115" s="18">
        <v>0.96</v>
      </c>
      <c r="BG115" s="18">
        <v>0.81</v>
      </c>
      <c r="BH115" s="11">
        <v>3904</v>
      </c>
      <c r="BI115" s="2">
        <v>38</v>
      </c>
      <c r="BJ115" s="18">
        <v>0.80851063829787229</v>
      </c>
      <c r="BK115" s="16">
        <v>142348</v>
      </c>
      <c r="BL115" s="11">
        <v>3746</v>
      </c>
      <c r="BM115" s="2">
        <v>0</v>
      </c>
      <c r="BN115" s="18">
        <v>0</v>
      </c>
      <c r="BO115" s="2">
        <v>0</v>
      </c>
      <c r="BP115" s="11">
        <v>0</v>
      </c>
      <c r="BQ115" s="2">
        <v>2</v>
      </c>
      <c r="BR115" s="18">
        <v>4.2553191489361701E-2</v>
      </c>
      <c r="BS115" s="2">
        <v>6000</v>
      </c>
      <c r="BT115" s="11">
        <v>3000</v>
      </c>
      <c r="BU115" s="11">
        <v>26851.266666666666</v>
      </c>
      <c r="BV115" s="11">
        <v>25961.227272727272</v>
      </c>
      <c r="BW115" s="11">
        <v>25237.888888888891</v>
      </c>
      <c r="BX115" s="11">
        <v>28669.833333333332</v>
      </c>
      <c r="BY115" s="11">
        <v>29703.333333333332</v>
      </c>
      <c r="BZ115" s="16">
        <v>29778</v>
      </c>
      <c r="CB115" s="16">
        <v>26224.513513513513</v>
      </c>
      <c r="CC115" s="18">
        <v>1.6342945389243635E-2</v>
      </c>
      <c r="CD115" s="18">
        <v>6.8932012096041051E-2</v>
      </c>
      <c r="CE115" s="2">
        <v>37</v>
      </c>
    </row>
    <row r="116" spans="1:83" s="94" customFormat="1" x14ac:dyDescent="0.25">
      <c r="A116" s="94">
        <v>114</v>
      </c>
      <c r="B116" s="94" t="s">
        <v>103</v>
      </c>
      <c r="C116" s="95">
        <v>14</v>
      </c>
      <c r="D116" s="152"/>
      <c r="E116" s="95"/>
      <c r="F116" s="176">
        <v>14</v>
      </c>
      <c r="G116" s="97">
        <v>1</v>
      </c>
      <c r="H116" s="164">
        <v>0</v>
      </c>
      <c r="I116" s="171">
        <v>1</v>
      </c>
      <c r="J116" s="164">
        <v>0.5714285714285714</v>
      </c>
      <c r="K116" s="164">
        <v>0.46153846153846156</v>
      </c>
      <c r="L116" s="134">
        <v>1.0714285714285714</v>
      </c>
      <c r="M116" s="180">
        <v>0</v>
      </c>
      <c r="N116" s="97">
        <v>0.8</v>
      </c>
      <c r="O116" s="97"/>
      <c r="P116" s="128" t="s">
        <v>197</v>
      </c>
      <c r="Q116" s="128"/>
      <c r="R116" s="98" t="s">
        <v>197</v>
      </c>
      <c r="S116" s="98"/>
      <c r="T116" s="97"/>
      <c r="U116" s="97"/>
      <c r="V116" s="97"/>
      <c r="W116" s="97"/>
      <c r="X116" s="99"/>
      <c r="Y116" s="99"/>
      <c r="Z116" s="99"/>
      <c r="AA116" s="99"/>
      <c r="AB116" s="97"/>
      <c r="AC116" s="95"/>
      <c r="AD116" s="95"/>
      <c r="AE116" s="95"/>
      <c r="AF116" s="96"/>
      <c r="AG116" s="95"/>
      <c r="AH116" s="97"/>
      <c r="AI116" s="97"/>
      <c r="AJ116" s="97"/>
      <c r="AK116" s="96"/>
      <c r="AL116" s="96"/>
      <c r="AM116" s="96"/>
      <c r="AN116" s="100"/>
      <c r="AO116" s="101"/>
      <c r="AQ116" s="102"/>
      <c r="AR116" s="102"/>
      <c r="AS116" s="102"/>
      <c r="AT116" s="124">
        <v>15</v>
      </c>
      <c r="AU116" s="103">
        <v>14000</v>
      </c>
      <c r="AV116" s="104"/>
      <c r="AW116" s="105"/>
      <c r="AX116" s="94">
        <v>4</v>
      </c>
      <c r="AY116" s="106">
        <v>27700</v>
      </c>
      <c r="BA116" s="106"/>
      <c r="BB116" s="106"/>
      <c r="BC116" s="106"/>
      <c r="BD116" s="95"/>
      <c r="BE116" s="106"/>
      <c r="BF116" s="97"/>
      <c r="BG116" s="97"/>
      <c r="BH116" s="106"/>
      <c r="BJ116" s="97"/>
      <c r="BK116" s="95"/>
      <c r="BL116" s="106"/>
      <c r="BN116" s="97"/>
      <c r="BP116" s="106"/>
      <c r="BR116" s="97"/>
      <c r="BT116" s="106"/>
      <c r="BU116" s="106"/>
      <c r="BV116" s="106"/>
      <c r="BW116" s="106"/>
      <c r="BX116" s="106"/>
      <c r="BY116" s="106"/>
      <c r="BZ116" s="95"/>
      <c r="CA116" s="95"/>
      <c r="CB116" s="95"/>
      <c r="CC116" s="97"/>
      <c r="CD116" s="97"/>
    </row>
    <row r="117" spans="1:83" x14ac:dyDescent="0.25">
      <c r="A117" s="2">
        <v>115</v>
      </c>
      <c r="B117" s="2" t="s">
        <v>117</v>
      </c>
      <c r="C117" s="16">
        <v>1450</v>
      </c>
      <c r="D117" s="151"/>
      <c r="F117" s="175">
        <v>1450</v>
      </c>
      <c r="G117" s="18">
        <v>0.41517241379310343</v>
      </c>
      <c r="H117" s="163">
        <v>4.827586206896552E-3</v>
      </c>
      <c r="I117" s="170">
        <v>0.81586206896551727</v>
      </c>
      <c r="J117" s="163">
        <v>0.52173913043478259</v>
      </c>
      <c r="K117" s="163">
        <v>0.29539295392953929</v>
      </c>
      <c r="L117" s="135">
        <v>0.2</v>
      </c>
      <c r="M117" s="179">
        <v>0</v>
      </c>
      <c r="N117" s="18">
        <v>0.10835913312693499</v>
      </c>
      <c r="O117" s="18"/>
      <c r="P117" s="127" t="s">
        <v>208</v>
      </c>
      <c r="Q117" s="127"/>
      <c r="R117" s="23" t="s">
        <v>197</v>
      </c>
      <c r="S117" s="23"/>
      <c r="X117" s="24"/>
      <c r="Y117" s="24"/>
      <c r="Z117" s="24"/>
      <c r="AA117" s="24"/>
      <c r="AB117" s="18">
        <v>0.61</v>
      </c>
      <c r="AC117" s="16">
        <v>96</v>
      </c>
      <c r="AD117" s="16">
        <v>317</v>
      </c>
      <c r="AE117" s="16"/>
      <c r="AF117" s="17"/>
      <c r="AG117" s="16">
        <v>413</v>
      </c>
      <c r="AK117" s="17"/>
      <c r="AL117" s="17"/>
      <c r="AM117" s="17"/>
      <c r="AN117" s="7"/>
      <c r="AO117" s="8"/>
      <c r="AT117" s="120">
        <v>290</v>
      </c>
      <c r="AU117" s="25">
        <v>293000</v>
      </c>
      <c r="AV117" s="26"/>
      <c r="AW117" s="27"/>
      <c r="AX117" s="2">
        <v>15</v>
      </c>
      <c r="AY117" s="11">
        <v>62840</v>
      </c>
      <c r="BA117" s="11"/>
      <c r="BB117" s="11"/>
      <c r="BC117" s="11"/>
      <c r="BD117" s="16"/>
      <c r="BF117" s="18">
        <v>0.87</v>
      </c>
      <c r="BG117" s="18">
        <v>0.65</v>
      </c>
      <c r="BH117" s="11">
        <v>4914</v>
      </c>
      <c r="BI117" s="2">
        <v>90</v>
      </c>
      <c r="BJ117" s="18">
        <v>0.60810810810810811</v>
      </c>
      <c r="BK117" s="16">
        <v>421020</v>
      </c>
      <c r="BL117" s="11">
        <v>4678</v>
      </c>
      <c r="BM117" s="2">
        <v>28</v>
      </c>
      <c r="BN117" s="18">
        <v>0.1891891891891892</v>
      </c>
      <c r="BO117" s="2">
        <v>31192</v>
      </c>
      <c r="BP117" s="11">
        <v>1114</v>
      </c>
      <c r="BQ117" s="2">
        <v>8</v>
      </c>
      <c r="BR117" s="18">
        <v>5.4054054054054057E-2</v>
      </c>
      <c r="BS117" s="2">
        <v>19504</v>
      </c>
      <c r="BT117" s="11">
        <v>2438</v>
      </c>
      <c r="BU117" s="11">
        <v>22753.96</v>
      </c>
      <c r="BV117" s="11">
        <v>21331.672727272726</v>
      </c>
      <c r="BW117" s="11">
        <v>22244</v>
      </c>
      <c r="BX117" s="11">
        <v>24746.133333333335</v>
      </c>
      <c r="BY117" s="11">
        <v>25914.333333333332</v>
      </c>
      <c r="BZ117" s="16">
        <v>24614.666666666668</v>
      </c>
      <c r="CB117" s="16">
        <v>22118.79207920792</v>
      </c>
      <c r="CC117" s="18">
        <v>-0.12058703003091087</v>
      </c>
      <c r="CD117" s="18">
        <v>-0.21443577857530904</v>
      </c>
      <c r="CE117" s="2">
        <v>101</v>
      </c>
    </row>
    <row r="118" spans="1:83" s="94" customFormat="1" x14ac:dyDescent="0.25">
      <c r="A118" s="94">
        <v>116</v>
      </c>
      <c r="B118" s="94" t="s">
        <v>89</v>
      </c>
      <c r="C118" s="95">
        <v>612</v>
      </c>
      <c r="D118" s="152">
        <v>15</v>
      </c>
      <c r="E118" s="95">
        <v>20</v>
      </c>
      <c r="F118" s="176">
        <v>647</v>
      </c>
      <c r="G118" s="97">
        <v>0.16176470588235295</v>
      </c>
      <c r="H118" s="164">
        <v>8.4967320261437912E-2</v>
      </c>
      <c r="I118" s="171">
        <v>0.76797385620915037</v>
      </c>
      <c r="J118" s="164">
        <v>0.11945392491467577</v>
      </c>
      <c r="K118" s="164">
        <v>0.18137254901960784</v>
      </c>
      <c r="L118" s="134">
        <v>0.19281045751633988</v>
      </c>
      <c r="M118" s="180">
        <v>0.39705882352941174</v>
      </c>
      <c r="N118" s="97">
        <v>0.31159420289855072</v>
      </c>
      <c r="O118" s="97"/>
      <c r="P118" s="128" t="s">
        <v>190</v>
      </c>
      <c r="Q118" s="128"/>
      <c r="R118" s="98" t="s">
        <v>197</v>
      </c>
      <c r="S118" s="98"/>
      <c r="T118" s="97"/>
      <c r="U118" s="97"/>
      <c r="V118" s="97"/>
      <c r="W118" s="97"/>
      <c r="X118" s="99"/>
      <c r="Y118" s="99"/>
      <c r="Z118" s="99"/>
      <c r="AA118" s="99"/>
      <c r="AB118" s="97">
        <v>0.51</v>
      </c>
      <c r="AC118" s="95">
        <v>9</v>
      </c>
      <c r="AD118" s="95">
        <v>37</v>
      </c>
      <c r="AE118" s="95">
        <v>85</v>
      </c>
      <c r="AF118" s="96"/>
      <c r="AG118" s="95">
        <v>131</v>
      </c>
      <c r="AH118" s="97"/>
      <c r="AI118" s="97"/>
      <c r="AJ118" s="97"/>
      <c r="AK118" s="96"/>
      <c r="AL118" s="96"/>
      <c r="AM118" s="96"/>
      <c r="AN118" s="100">
        <v>233</v>
      </c>
      <c r="AO118" s="101">
        <v>4.2000000000000003E-2</v>
      </c>
      <c r="AP118" s="94">
        <v>234</v>
      </c>
      <c r="AQ118" s="102">
        <v>0.14099999999999999</v>
      </c>
      <c r="AR118" s="102"/>
      <c r="AS118" s="102"/>
      <c r="AT118" s="124">
        <v>118</v>
      </c>
      <c r="AU118" s="103">
        <v>285000</v>
      </c>
      <c r="AV118" s="104">
        <v>243</v>
      </c>
      <c r="AW118" s="105">
        <v>821365</v>
      </c>
      <c r="AX118" s="94">
        <v>43</v>
      </c>
      <c r="AY118" s="106">
        <v>300225</v>
      </c>
      <c r="BA118" s="106"/>
      <c r="BB118" s="106"/>
      <c r="BC118" s="106"/>
      <c r="BD118" s="95">
        <v>27</v>
      </c>
      <c r="BE118" s="106">
        <v>26639</v>
      </c>
      <c r="BF118" s="97">
        <v>0.85</v>
      </c>
      <c r="BG118" s="97">
        <v>0.52</v>
      </c>
      <c r="BH118" s="106">
        <v>6142</v>
      </c>
      <c r="BI118" s="94">
        <v>51</v>
      </c>
      <c r="BJ118" s="97">
        <v>0.45945945945945948</v>
      </c>
      <c r="BK118" s="95">
        <v>244800</v>
      </c>
      <c r="BL118" s="106">
        <v>4800</v>
      </c>
      <c r="BM118" s="94">
        <v>24</v>
      </c>
      <c r="BN118" s="97">
        <v>0.21621621621621623</v>
      </c>
      <c r="BO118" s="94">
        <v>37608</v>
      </c>
      <c r="BP118" s="106">
        <v>1567</v>
      </c>
      <c r="BQ118" s="94">
        <v>28</v>
      </c>
      <c r="BR118" s="97">
        <v>0.25225225225225223</v>
      </c>
      <c r="BS118" s="94">
        <v>73808</v>
      </c>
      <c r="BT118" s="106">
        <v>2636</v>
      </c>
      <c r="BU118" s="106">
        <v>31799.866666666665</v>
      </c>
      <c r="BV118" s="106">
        <v>27644.777777777777</v>
      </c>
      <c r="BW118" s="106">
        <v>30055</v>
      </c>
      <c r="BX118" s="106">
        <v>33135.933333333334</v>
      </c>
      <c r="BY118" s="106">
        <v>35464.285714285717</v>
      </c>
      <c r="BZ118" s="95">
        <v>35620</v>
      </c>
      <c r="CA118" s="95"/>
      <c r="CB118" s="95">
        <v>29729.793103448275</v>
      </c>
      <c r="CC118" s="97">
        <v>-1.9762397227254147E-2</v>
      </c>
      <c r="CD118" s="97">
        <v>8.5084267759727439E-4</v>
      </c>
      <c r="CE118" s="94">
        <v>58</v>
      </c>
    </row>
    <row r="119" spans="1:83" x14ac:dyDescent="0.25">
      <c r="A119" s="2">
        <v>117</v>
      </c>
      <c r="B119" s="2" t="s">
        <v>99</v>
      </c>
      <c r="C119" s="16">
        <v>28</v>
      </c>
      <c r="D119" s="151"/>
      <c r="F119" s="175">
        <v>28</v>
      </c>
      <c r="G119" s="18">
        <v>1</v>
      </c>
      <c r="H119" s="163">
        <v>0</v>
      </c>
      <c r="I119" s="170">
        <v>0.5</v>
      </c>
      <c r="J119" s="163">
        <v>0.5357142857142857</v>
      </c>
      <c r="K119" s="163">
        <v>7.1428571428571425E-2</v>
      </c>
      <c r="L119" s="135">
        <v>0</v>
      </c>
      <c r="M119" s="179">
        <v>0</v>
      </c>
      <c r="N119" s="18"/>
      <c r="O119" s="18"/>
      <c r="P119" s="127" t="s">
        <v>197</v>
      </c>
      <c r="Q119" s="127"/>
      <c r="R119" s="23" t="s">
        <v>197</v>
      </c>
      <c r="S119" s="23"/>
      <c r="X119" s="24"/>
      <c r="Y119" s="24"/>
      <c r="Z119" s="24"/>
      <c r="AA119" s="24"/>
      <c r="AC119" s="16">
        <v>8</v>
      </c>
      <c r="AD119" s="16"/>
      <c r="AE119" s="16"/>
      <c r="AF119" s="17"/>
      <c r="AG119" s="16">
        <v>8</v>
      </c>
      <c r="AK119" s="17"/>
      <c r="AL119" s="17"/>
      <c r="AM119" s="17"/>
      <c r="AN119" s="7"/>
      <c r="AO119" s="8"/>
      <c r="AV119" s="26"/>
      <c r="AW119" s="27"/>
      <c r="AX119" s="2">
        <v>2</v>
      </c>
      <c r="AY119" s="11">
        <v>15000</v>
      </c>
      <c r="BA119" s="11"/>
      <c r="BB119" s="11"/>
      <c r="BC119" s="11"/>
      <c r="BD119" s="16"/>
    </row>
    <row r="120" spans="1:83" s="94" customFormat="1" x14ac:dyDescent="0.25">
      <c r="A120" s="94">
        <v>118</v>
      </c>
      <c r="B120" s="94" t="s">
        <v>76</v>
      </c>
      <c r="C120" s="95">
        <v>219</v>
      </c>
      <c r="D120" s="152"/>
      <c r="E120" s="95"/>
      <c r="F120" s="176">
        <v>219</v>
      </c>
      <c r="G120" s="97">
        <v>0.68949771689497719</v>
      </c>
      <c r="H120" s="164">
        <v>0</v>
      </c>
      <c r="I120" s="171">
        <v>0.90410958904109584</v>
      </c>
      <c r="J120" s="164">
        <v>4.5662100456621002E-2</v>
      </c>
      <c r="K120" s="164">
        <v>0.39449541284403672</v>
      </c>
      <c r="L120" s="134">
        <v>1.3378995433789955</v>
      </c>
      <c r="M120" s="180">
        <v>1.4109589041095891</v>
      </c>
      <c r="N120" s="97">
        <v>0.63172804532577909</v>
      </c>
      <c r="O120" s="97"/>
      <c r="P120" s="128" t="s">
        <v>209</v>
      </c>
      <c r="Q120" s="128"/>
      <c r="R120" s="98" t="s">
        <v>197</v>
      </c>
      <c r="S120" s="98"/>
      <c r="T120" s="97"/>
      <c r="U120" s="97"/>
      <c r="V120" s="97"/>
      <c r="W120" s="97"/>
      <c r="X120" s="99"/>
      <c r="Y120" s="99"/>
      <c r="Z120" s="99"/>
      <c r="AA120" s="99"/>
      <c r="AB120" s="97">
        <v>0.83</v>
      </c>
      <c r="AC120" s="95">
        <v>117</v>
      </c>
      <c r="AD120" s="95">
        <v>121</v>
      </c>
      <c r="AE120" s="95"/>
      <c r="AF120" s="96"/>
      <c r="AG120" s="95">
        <v>238</v>
      </c>
      <c r="AH120" s="97">
        <v>0.42016806722689076</v>
      </c>
      <c r="AI120" s="97">
        <v>0.14285714285714285</v>
      </c>
      <c r="AJ120" s="97"/>
      <c r="AK120" s="96"/>
      <c r="AL120" s="96"/>
      <c r="AM120" s="96"/>
      <c r="AN120" s="100">
        <v>327</v>
      </c>
      <c r="AO120" s="101">
        <v>3.9E-2</v>
      </c>
      <c r="AP120" s="94">
        <v>297</v>
      </c>
      <c r="AQ120" s="102">
        <v>6.7000000000000004E-2</v>
      </c>
      <c r="AR120" s="102"/>
      <c r="AS120" s="102"/>
      <c r="AT120" s="124">
        <v>293</v>
      </c>
      <c r="AU120" s="103">
        <v>397000</v>
      </c>
      <c r="AV120" s="104">
        <v>309</v>
      </c>
      <c r="AW120" s="105">
        <v>1210283.93</v>
      </c>
      <c r="AX120" s="94">
        <v>71</v>
      </c>
      <c r="AY120" s="106">
        <v>274358</v>
      </c>
      <c r="BA120" s="106"/>
      <c r="BB120" s="106"/>
      <c r="BC120" s="106"/>
      <c r="BD120" s="95"/>
      <c r="BE120" s="106"/>
      <c r="BF120" s="97">
        <v>0.88</v>
      </c>
      <c r="BG120" s="97">
        <v>0.48</v>
      </c>
      <c r="BH120" s="106">
        <v>6123</v>
      </c>
      <c r="BI120" s="94">
        <v>136</v>
      </c>
      <c r="BJ120" s="97">
        <v>0.43729903536977494</v>
      </c>
      <c r="BK120" s="95">
        <v>714816</v>
      </c>
      <c r="BL120" s="106">
        <v>5256</v>
      </c>
      <c r="BM120" s="94">
        <v>130</v>
      </c>
      <c r="BN120" s="97">
        <v>0.41800643086816719</v>
      </c>
      <c r="BO120" s="94">
        <v>176020</v>
      </c>
      <c r="BP120" s="106">
        <v>1354</v>
      </c>
      <c r="BQ120" s="94">
        <v>23</v>
      </c>
      <c r="BR120" s="97">
        <v>7.3954983922829579E-2</v>
      </c>
      <c r="BS120" s="94">
        <v>27577</v>
      </c>
      <c r="BT120" s="106">
        <v>1199</v>
      </c>
      <c r="BU120" s="106">
        <v>21061.260115606936</v>
      </c>
      <c r="BV120" s="106">
        <v>19382.015151515152</v>
      </c>
      <c r="BW120" s="106">
        <v>19708.36</v>
      </c>
      <c r="BX120" s="106">
        <v>22846.366666666665</v>
      </c>
      <c r="BY120" s="106">
        <v>25491.8</v>
      </c>
      <c r="BZ120" s="95">
        <v>26248.571428571428</v>
      </c>
      <c r="CA120" s="95"/>
      <c r="CB120" s="95">
        <v>20205.630136986303</v>
      </c>
      <c r="CC120" s="97">
        <v>-5.9219863596121858E-2</v>
      </c>
      <c r="CD120" s="97">
        <v>-5.406688732733711E-2</v>
      </c>
      <c r="CE120" s="94">
        <v>146</v>
      </c>
    </row>
    <row r="121" spans="1:83" x14ac:dyDescent="0.25">
      <c r="A121" s="2">
        <v>119</v>
      </c>
      <c r="B121" s="2" t="s">
        <v>120</v>
      </c>
      <c r="C121" s="16">
        <v>155</v>
      </c>
      <c r="D121" s="151"/>
      <c r="F121" s="175">
        <v>155</v>
      </c>
      <c r="G121" s="18">
        <v>0.33548387096774196</v>
      </c>
      <c r="H121" s="163">
        <v>6.4516129032258063E-2</v>
      </c>
      <c r="I121" s="170">
        <v>0.92903225806451617</v>
      </c>
      <c r="J121" s="163">
        <v>0.29677419354838708</v>
      </c>
      <c r="K121" s="163">
        <v>0.30158730158730157</v>
      </c>
      <c r="L121" s="135">
        <v>0.6967741935483871</v>
      </c>
      <c r="M121" s="179">
        <v>1.2580645161290323</v>
      </c>
      <c r="N121" s="18">
        <v>0.29310344827586204</v>
      </c>
      <c r="O121" s="18"/>
      <c r="P121" s="127" t="s">
        <v>182</v>
      </c>
      <c r="Q121" s="127"/>
      <c r="R121" s="23" t="s">
        <v>197</v>
      </c>
      <c r="S121" s="23"/>
      <c r="X121" s="24"/>
      <c r="Y121" s="24"/>
      <c r="Z121" s="24"/>
      <c r="AA121" s="24"/>
      <c r="AC121" s="16"/>
      <c r="AD121" s="16">
        <v>70</v>
      </c>
      <c r="AE121" s="16"/>
      <c r="AF121" s="17"/>
      <c r="AG121" s="16">
        <v>70</v>
      </c>
      <c r="AK121" s="17"/>
      <c r="AL121" s="17"/>
      <c r="AM121" s="17"/>
      <c r="AN121" s="7"/>
      <c r="AO121" s="8"/>
      <c r="AT121" s="120">
        <v>108</v>
      </c>
      <c r="AU121" s="25">
        <v>124000</v>
      </c>
      <c r="AV121" s="26">
        <v>195</v>
      </c>
      <c r="AW121" s="27">
        <v>550190</v>
      </c>
      <c r="AX121" s="2">
        <v>11</v>
      </c>
      <c r="AY121" s="11">
        <v>53445</v>
      </c>
      <c r="BA121" s="11"/>
      <c r="BB121" s="11"/>
      <c r="BC121" s="11"/>
      <c r="BD121" s="16">
        <v>8</v>
      </c>
      <c r="BE121" s="11">
        <v>7327.05</v>
      </c>
      <c r="BF121" s="18">
        <v>0.89</v>
      </c>
      <c r="BG121" s="18">
        <v>0.57999999999999996</v>
      </c>
      <c r="BH121" s="11">
        <v>4576</v>
      </c>
      <c r="BI121" s="2">
        <v>32</v>
      </c>
      <c r="BJ121" s="18">
        <v>0.5</v>
      </c>
      <c r="BK121" s="16">
        <v>144000</v>
      </c>
      <c r="BL121" s="11">
        <v>4500</v>
      </c>
      <c r="BM121" s="2">
        <v>20</v>
      </c>
      <c r="BN121" s="18">
        <v>0.3125</v>
      </c>
      <c r="BO121" s="2">
        <v>25300</v>
      </c>
      <c r="BP121" s="11">
        <v>1265</v>
      </c>
      <c r="BQ121" s="2">
        <v>0</v>
      </c>
      <c r="BR121" s="18">
        <v>0</v>
      </c>
      <c r="BS121" s="2">
        <v>0</v>
      </c>
      <c r="BT121" s="11">
        <v>0</v>
      </c>
      <c r="BU121" s="11">
        <v>32402.777777777777</v>
      </c>
      <c r="BV121" s="11">
        <v>29717.380952380954</v>
      </c>
      <c r="BW121" s="11">
        <v>32195.200000000001</v>
      </c>
      <c r="BX121" s="11">
        <v>33589.285714285717</v>
      </c>
      <c r="BY121" s="11">
        <v>35538</v>
      </c>
      <c r="BZ121" s="16">
        <v>35538</v>
      </c>
      <c r="CB121" s="16">
        <v>31082.684210526317</v>
      </c>
      <c r="CC121" s="18">
        <v>3.5467645230593314E-2</v>
      </c>
      <c r="CE121" s="2">
        <v>38</v>
      </c>
    </row>
    <row r="122" spans="1:83" s="94" customFormat="1" x14ac:dyDescent="0.25">
      <c r="A122" s="94">
        <v>120</v>
      </c>
      <c r="B122" s="94" t="s">
        <v>271</v>
      </c>
      <c r="C122" s="95">
        <v>62</v>
      </c>
      <c r="D122" s="152"/>
      <c r="E122" s="95"/>
      <c r="F122" s="176">
        <v>62</v>
      </c>
      <c r="G122" s="97"/>
      <c r="H122" s="164"/>
      <c r="I122" s="171">
        <v>8.0645161290322578E-2</v>
      </c>
      <c r="J122" s="164">
        <v>0.75806451612903225</v>
      </c>
      <c r="K122" s="164">
        <v>0</v>
      </c>
      <c r="L122" s="134">
        <v>0</v>
      </c>
      <c r="M122" s="180">
        <v>0</v>
      </c>
      <c r="N122" s="97"/>
      <c r="O122" s="97"/>
      <c r="P122" s="128" t="s">
        <v>197</v>
      </c>
      <c r="Q122" s="128"/>
      <c r="R122" s="98" t="s">
        <v>197</v>
      </c>
      <c r="S122" s="98"/>
      <c r="T122" s="97"/>
      <c r="U122" s="97"/>
      <c r="V122" s="97"/>
      <c r="W122" s="97"/>
      <c r="X122" s="99"/>
      <c r="Y122" s="99"/>
      <c r="Z122" s="99"/>
      <c r="AA122" s="99"/>
      <c r="AB122" s="97"/>
      <c r="AC122" s="95"/>
      <c r="AD122" s="95"/>
      <c r="AE122" s="95"/>
      <c r="AF122" s="96"/>
      <c r="AG122" s="95"/>
      <c r="AH122" s="97"/>
      <c r="AI122" s="97"/>
      <c r="AJ122" s="97"/>
      <c r="AK122" s="96"/>
      <c r="AL122" s="96"/>
      <c r="AM122" s="96"/>
      <c r="AN122" s="100"/>
      <c r="AO122" s="101"/>
      <c r="AQ122" s="102"/>
      <c r="AR122" s="102"/>
      <c r="AS122" s="102"/>
      <c r="AT122" s="124"/>
      <c r="AU122" s="103"/>
      <c r="AV122" s="104"/>
      <c r="AW122" s="105"/>
      <c r="AX122" s="94">
        <v>5</v>
      </c>
      <c r="AY122" s="106">
        <v>37500</v>
      </c>
      <c r="BA122" s="106"/>
      <c r="BB122" s="106"/>
      <c r="BC122" s="106"/>
      <c r="BD122" s="95"/>
      <c r="BE122" s="106"/>
      <c r="BF122" s="97"/>
      <c r="BG122" s="97"/>
      <c r="BH122" s="106"/>
      <c r="BJ122" s="97"/>
      <c r="BK122" s="95"/>
      <c r="BL122" s="106"/>
      <c r="BN122" s="97"/>
      <c r="BP122" s="106"/>
      <c r="BR122" s="97"/>
      <c r="BT122" s="106"/>
      <c r="BU122" s="106"/>
      <c r="BV122" s="106"/>
      <c r="BW122" s="106"/>
      <c r="BX122" s="106"/>
      <c r="BY122" s="106"/>
      <c r="BZ122" s="95"/>
      <c r="CA122" s="95"/>
      <c r="CB122" s="95"/>
      <c r="CC122" s="97"/>
      <c r="CD122" s="97"/>
    </row>
    <row r="123" spans="1:83" x14ac:dyDescent="0.25">
      <c r="A123" s="2">
        <v>121</v>
      </c>
      <c r="B123" s="2" t="s">
        <v>80</v>
      </c>
      <c r="C123" s="16">
        <v>15</v>
      </c>
      <c r="D123" s="151"/>
      <c r="F123" s="175">
        <v>15</v>
      </c>
      <c r="H123" s="163"/>
      <c r="I123" s="170">
        <v>1</v>
      </c>
      <c r="J123" s="163"/>
      <c r="K123" s="163">
        <v>0.6</v>
      </c>
      <c r="L123" s="135">
        <v>1.0666666666666667</v>
      </c>
      <c r="M123" s="179">
        <v>0</v>
      </c>
      <c r="N123" s="18">
        <v>0.7142857142857143</v>
      </c>
      <c r="O123" s="18"/>
      <c r="P123" s="127" t="s">
        <v>197</v>
      </c>
      <c r="Q123" s="127"/>
      <c r="R123" s="23" t="s">
        <v>197</v>
      </c>
      <c r="S123" s="23"/>
      <c r="X123" s="24"/>
      <c r="Y123" s="24"/>
      <c r="Z123" s="24"/>
      <c r="AA123" s="24"/>
      <c r="AC123" s="16"/>
      <c r="AD123" s="16"/>
      <c r="AE123" s="16"/>
      <c r="AF123" s="17"/>
      <c r="AG123" s="16"/>
      <c r="AK123" s="17"/>
      <c r="AL123" s="17"/>
      <c r="AM123" s="17"/>
      <c r="AN123" s="7"/>
      <c r="AO123" s="8"/>
      <c r="AT123" s="120">
        <v>16</v>
      </c>
      <c r="AU123" s="25">
        <v>26000</v>
      </c>
      <c r="AV123" s="26"/>
      <c r="AW123" s="27"/>
      <c r="AX123" s="2">
        <v>11</v>
      </c>
      <c r="AY123" s="11">
        <v>75000</v>
      </c>
      <c r="BA123" s="11"/>
      <c r="BB123" s="11"/>
      <c r="BC123" s="11"/>
      <c r="BD123" s="16"/>
    </row>
    <row r="124" spans="1:83" s="94" customFormat="1" x14ac:dyDescent="0.25">
      <c r="A124" s="94">
        <v>122</v>
      </c>
      <c r="B124" s="94" t="s">
        <v>110</v>
      </c>
      <c r="C124" s="95">
        <v>35</v>
      </c>
      <c r="D124" s="152"/>
      <c r="E124" s="95"/>
      <c r="F124" s="176">
        <v>35</v>
      </c>
      <c r="G124" s="97">
        <v>0.6</v>
      </c>
      <c r="H124" s="164">
        <v>0</v>
      </c>
      <c r="I124" s="171">
        <v>1</v>
      </c>
      <c r="J124" s="164">
        <v>0.35294117647058826</v>
      </c>
      <c r="K124" s="164">
        <v>0.17142857142857143</v>
      </c>
      <c r="L124" s="134">
        <v>0.62857142857142856</v>
      </c>
      <c r="M124" s="180">
        <v>0</v>
      </c>
      <c r="N124" s="97">
        <v>0.76</v>
      </c>
      <c r="O124" s="97"/>
      <c r="P124" s="128" t="s">
        <v>197</v>
      </c>
      <c r="Q124" s="128"/>
      <c r="R124" s="98" t="s">
        <v>197</v>
      </c>
      <c r="S124" s="98"/>
      <c r="T124" s="97"/>
      <c r="U124" s="97"/>
      <c r="V124" s="97"/>
      <c r="W124" s="97"/>
      <c r="X124" s="99"/>
      <c r="Y124" s="99"/>
      <c r="Z124" s="99"/>
      <c r="AA124" s="99"/>
      <c r="AB124" s="97"/>
      <c r="AC124" s="95"/>
      <c r="AD124" s="95"/>
      <c r="AE124" s="95"/>
      <c r="AF124" s="96"/>
      <c r="AG124" s="95"/>
      <c r="AH124" s="97"/>
      <c r="AI124" s="97"/>
      <c r="AJ124" s="97"/>
      <c r="AK124" s="96"/>
      <c r="AL124" s="96"/>
      <c r="AM124" s="96"/>
      <c r="AN124" s="100"/>
      <c r="AO124" s="101"/>
      <c r="AQ124" s="102"/>
      <c r="AR124" s="102"/>
      <c r="AS124" s="102"/>
      <c r="AT124" s="124">
        <v>22</v>
      </c>
      <c r="AU124" s="103">
        <v>46000</v>
      </c>
      <c r="AV124" s="104"/>
      <c r="AW124" s="105"/>
      <c r="AX124" s="94">
        <v>38</v>
      </c>
      <c r="AY124" s="106">
        <v>245351</v>
      </c>
      <c r="BA124" s="106"/>
      <c r="BB124" s="106"/>
      <c r="BC124" s="106"/>
      <c r="BD124" s="95"/>
      <c r="BE124" s="106"/>
      <c r="BF124" s="97"/>
      <c r="BG124" s="97"/>
      <c r="BH124" s="106"/>
      <c r="BJ124" s="97"/>
      <c r="BK124" s="95"/>
      <c r="BL124" s="106"/>
      <c r="BN124" s="97"/>
      <c r="BP124" s="106"/>
      <c r="BR124" s="97"/>
      <c r="BT124" s="106"/>
      <c r="BU124" s="106"/>
      <c r="BV124" s="106"/>
      <c r="BW124" s="106"/>
      <c r="BX124" s="106"/>
      <c r="BY124" s="106"/>
      <c r="BZ124" s="95"/>
      <c r="CA124" s="95"/>
      <c r="CB124" s="95"/>
      <c r="CC124" s="97"/>
      <c r="CD124" s="97"/>
    </row>
    <row r="125" spans="1:83" x14ac:dyDescent="0.25">
      <c r="A125" s="2">
        <v>122.5</v>
      </c>
      <c r="B125" s="2" t="s">
        <v>363</v>
      </c>
      <c r="D125" s="151"/>
      <c r="F125" s="175"/>
      <c r="H125" s="163"/>
      <c r="I125" s="170"/>
      <c r="J125" s="163"/>
      <c r="K125" s="163"/>
      <c r="M125" s="179"/>
      <c r="N125" s="18"/>
      <c r="O125" s="18"/>
      <c r="P125" s="127"/>
      <c r="Q125" s="127"/>
      <c r="R125" s="23"/>
      <c r="S125" s="23"/>
      <c r="X125" s="24"/>
      <c r="Y125" s="24"/>
      <c r="Z125" s="24"/>
      <c r="AA125" s="24"/>
      <c r="AC125" s="16"/>
      <c r="AD125" s="16"/>
      <c r="AE125" s="16"/>
      <c r="AF125" s="17"/>
      <c r="AG125" s="16"/>
      <c r="AK125" s="17"/>
      <c r="AL125" s="17"/>
      <c r="AM125" s="17"/>
      <c r="AN125" s="7"/>
      <c r="AO125" s="8"/>
      <c r="AT125" s="120">
        <v>2316</v>
      </c>
      <c r="AU125" s="25">
        <v>3199000</v>
      </c>
      <c r="AV125" s="26">
        <v>3301</v>
      </c>
      <c r="AW125" s="27">
        <v>9659616.9600000009</v>
      </c>
      <c r="AY125" s="11"/>
      <c r="BA125" s="11"/>
      <c r="BB125" s="11"/>
      <c r="BC125" s="11"/>
      <c r="BD125" s="16"/>
    </row>
    <row r="126" spans="1:83" x14ac:dyDescent="0.25">
      <c r="A126" s="94">
        <v>123</v>
      </c>
      <c r="B126" s="94" t="s">
        <v>125</v>
      </c>
      <c r="C126" s="95">
        <v>531</v>
      </c>
      <c r="D126" s="152"/>
      <c r="E126" s="95">
        <v>1</v>
      </c>
      <c r="F126" s="176">
        <v>532</v>
      </c>
      <c r="G126" s="97">
        <v>4.519774011299435E-2</v>
      </c>
      <c r="H126" s="164">
        <v>5.0847457627118647E-2</v>
      </c>
      <c r="I126" s="171">
        <v>0.98305084745762716</v>
      </c>
      <c r="J126" s="164">
        <v>0.55555555555555558</v>
      </c>
      <c r="K126" s="164">
        <v>9.8684210526315791E-2</v>
      </c>
      <c r="L126" s="134"/>
      <c r="M126" s="180">
        <v>0</v>
      </c>
      <c r="N126" s="128" t="s">
        <v>318</v>
      </c>
      <c r="O126" s="128"/>
      <c r="P126" s="128" t="s">
        <v>197</v>
      </c>
      <c r="Q126" s="128"/>
      <c r="R126" s="98" t="s">
        <v>197</v>
      </c>
      <c r="S126" s="98"/>
      <c r="T126" s="97"/>
      <c r="U126" s="97"/>
      <c r="V126" s="97"/>
      <c r="W126" s="97"/>
      <c r="X126" s="99"/>
      <c r="Y126" s="99"/>
      <c r="Z126" s="99"/>
      <c r="AA126" s="99"/>
      <c r="AB126" s="97"/>
      <c r="AC126" s="95">
        <v>43</v>
      </c>
      <c r="AD126" s="95">
        <v>139</v>
      </c>
      <c r="AE126" s="95">
        <v>48</v>
      </c>
      <c r="AF126" s="96"/>
      <c r="AG126" s="95">
        <v>230</v>
      </c>
      <c r="AH126" s="97">
        <v>0.43478260869565216</v>
      </c>
      <c r="AI126" s="97">
        <v>7.3913043478260873E-2</v>
      </c>
      <c r="AJ126" s="97"/>
      <c r="AK126" s="96"/>
      <c r="AL126" s="96"/>
      <c r="AM126" s="96"/>
      <c r="AN126" s="100"/>
      <c r="AO126" s="101"/>
      <c r="AP126" s="94"/>
      <c r="AQ126" s="102"/>
      <c r="AR126" s="102"/>
      <c r="AS126" s="102"/>
      <c r="AT126" s="124" t="s">
        <v>318</v>
      </c>
      <c r="AU126" s="103" t="s">
        <v>318</v>
      </c>
      <c r="AV126" s="104"/>
      <c r="AW126" s="105"/>
      <c r="AX126" s="94">
        <v>3</v>
      </c>
      <c r="AY126" s="106">
        <v>10634</v>
      </c>
      <c r="AZ126" s="94"/>
      <c r="BA126" s="106"/>
      <c r="BB126" s="106"/>
      <c r="BC126" s="106"/>
      <c r="BD126" s="95"/>
      <c r="BE126" s="106"/>
      <c r="BF126" s="97">
        <v>1</v>
      </c>
      <c r="BG126" s="97">
        <v>0.96</v>
      </c>
      <c r="BH126" s="106">
        <v>7949</v>
      </c>
      <c r="BI126" s="94">
        <v>14</v>
      </c>
      <c r="BJ126" s="97">
        <v>0.60869565217391308</v>
      </c>
      <c r="BK126" s="95">
        <v>66276</v>
      </c>
      <c r="BL126" s="106">
        <v>4734</v>
      </c>
      <c r="BM126" s="94">
        <v>16</v>
      </c>
      <c r="BN126" s="97">
        <v>0.69565217391304346</v>
      </c>
      <c r="BO126" s="94">
        <v>23472</v>
      </c>
      <c r="BP126" s="106">
        <v>1467</v>
      </c>
      <c r="BQ126" s="94">
        <v>18</v>
      </c>
      <c r="BR126" s="97">
        <v>0.78260869565217395</v>
      </c>
      <c r="BS126" s="94">
        <v>85140</v>
      </c>
      <c r="BT126" s="106">
        <v>4730</v>
      </c>
      <c r="BU126" s="106">
        <v>20478.090909090908</v>
      </c>
      <c r="BV126" s="106">
        <v>17724.8</v>
      </c>
      <c r="BW126" s="106">
        <v>19274</v>
      </c>
      <c r="BX126" s="106">
        <v>22570.75</v>
      </c>
      <c r="BY126" s="106" t="s">
        <v>299</v>
      </c>
      <c r="BZ126" s="95">
        <v>24476.666666666668</v>
      </c>
      <c r="CA126" s="95"/>
      <c r="CB126" s="95">
        <v>19846.736842105263</v>
      </c>
      <c r="CC126" s="97">
        <v>-1.8571553333427082E-2</v>
      </c>
      <c r="CD126" s="97">
        <v>-5.7764483164390312E-2</v>
      </c>
      <c r="CE126" s="94">
        <v>19</v>
      </c>
    </row>
    <row r="127" spans="1:83" s="94" customFormat="1" x14ac:dyDescent="0.25">
      <c r="A127" s="2">
        <v>124</v>
      </c>
      <c r="B127" s="2" t="s">
        <v>160</v>
      </c>
      <c r="C127" s="16">
        <v>264</v>
      </c>
      <c r="D127" s="151"/>
      <c r="E127" s="16"/>
      <c r="F127" s="175">
        <v>264</v>
      </c>
      <c r="G127" s="18">
        <v>2.6515151515151516E-2</v>
      </c>
      <c r="H127" s="163">
        <v>4.924242424242424E-2</v>
      </c>
      <c r="I127" s="170">
        <v>0.98484848484848486</v>
      </c>
      <c r="J127" s="163">
        <v>0.71212121212121215</v>
      </c>
      <c r="K127" s="163">
        <v>0.550561797752809</v>
      </c>
      <c r="L127" s="135"/>
      <c r="M127" s="179">
        <v>0</v>
      </c>
      <c r="N127" s="127" t="s">
        <v>318</v>
      </c>
      <c r="O127" s="127"/>
      <c r="P127" s="127" t="s">
        <v>197</v>
      </c>
      <c r="Q127" s="127"/>
      <c r="R127" s="23" t="s">
        <v>197</v>
      </c>
      <c r="S127" s="23"/>
      <c r="T127" s="18"/>
      <c r="U127" s="18"/>
      <c r="V127" s="18"/>
      <c r="W127" s="18"/>
      <c r="X127" s="24"/>
      <c r="Y127" s="24"/>
      <c r="Z127" s="24"/>
      <c r="AA127" s="24"/>
      <c r="AB127" s="18">
        <v>0.27</v>
      </c>
      <c r="AC127" s="16">
        <v>28</v>
      </c>
      <c r="AD127" s="16">
        <v>68</v>
      </c>
      <c r="AE127" s="16">
        <v>25</v>
      </c>
      <c r="AF127" s="17"/>
      <c r="AG127" s="16">
        <v>121</v>
      </c>
      <c r="AH127" s="18">
        <v>0.41322314049586778</v>
      </c>
      <c r="AI127" s="18">
        <v>6.6115702479338845E-2</v>
      </c>
      <c r="AJ127" s="18"/>
      <c r="AK127" s="17"/>
      <c r="AL127" s="17"/>
      <c r="AM127" s="17"/>
      <c r="AN127" s="7"/>
      <c r="AO127" s="8"/>
      <c r="AP127" s="2"/>
      <c r="AQ127" s="3"/>
      <c r="AR127" s="3"/>
      <c r="AS127" s="3"/>
      <c r="AT127" s="120" t="s">
        <v>318</v>
      </c>
      <c r="AU127" s="25" t="s">
        <v>318</v>
      </c>
      <c r="AV127" s="26"/>
      <c r="AW127" s="27"/>
      <c r="AX127" s="2"/>
      <c r="AY127" s="11"/>
      <c r="AZ127" s="2"/>
      <c r="BA127" s="11"/>
      <c r="BB127" s="11"/>
      <c r="BC127" s="11"/>
      <c r="BD127" s="16"/>
      <c r="BE127" s="11"/>
      <c r="BF127" s="18">
        <v>1</v>
      </c>
      <c r="BG127" s="18">
        <v>0.89</v>
      </c>
      <c r="BH127" s="11">
        <v>7661</v>
      </c>
      <c r="BI127" s="2">
        <v>7</v>
      </c>
      <c r="BJ127" s="18">
        <v>0.77777777777777779</v>
      </c>
      <c r="BK127" s="16">
        <v>30282</v>
      </c>
      <c r="BL127" s="11">
        <v>4326</v>
      </c>
      <c r="BM127" s="2">
        <v>6</v>
      </c>
      <c r="BN127" s="18">
        <v>0.66666666666666663</v>
      </c>
      <c r="BO127" s="2">
        <v>13446</v>
      </c>
      <c r="BP127" s="11">
        <v>2241</v>
      </c>
      <c r="BQ127" s="2">
        <v>4</v>
      </c>
      <c r="BR127" s="18">
        <v>0.44444444444444442</v>
      </c>
      <c r="BS127" s="2">
        <v>17564</v>
      </c>
      <c r="BT127" s="11">
        <v>4391</v>
      </c>
      <c r="BU127" s="11">
        <v>20316.125</v>
      </c>
      <c r="BV127" s="11">
        <v>21322.666666666668</v>
      </c>
      <c r="BW127" s="11">
        <v>19006</v>
      </c>
      <c r="BX127" s="11">
        <v>20183</v>
      </c>
      <c r="BY127" s="11" t="s">
        <v>299</v>
      </c>
      <c r="BZ127" s="16" t="s">
        <v>299</v>
      </c>
      <c r="CA127" s="16"/>
      <c r="CB127" s="16">
        <v>20316.125</v>
      </c>
      <c r="CC127" s="18">
        <v>-1.6111972069719926E-2</v>
      </c>
      <c r="CD127" s="18">
        <v>-1.8711482213615516E-2</v>
      </c>
      <c r="CE127" s="2">
        <v>8</v>
      </c>
    </row>
    <row r="128" spans="1:83" x14ac:dyDescent="0.25">
      <c r="A128" s="94">
        <v>125</v>
      </c>
      <c r="B128" s="94" t="s">
        <v>127</v>
      </c>
      <c r="C128" s="95">
        <v>365</v>
      </c>
      <c r="D128" s="152"/>
      <c r="E128" s="95">
        <v>5</v>
      </c>
      <c r="F128" s="176">
        <v>370</v>
      </c>
      <c r="G128" s="97">
        <v>6.3013698630136991E-2</v>
      </c>
      <c r="H128" s="164">
        <v>4.6575342465753428E-2</v>
      </c>
      <c r="I128" s="171">
        <v>0.9945205479452055</v>
      </c>
      <c r="J128" s="164">
        <v>0.69589041095890414</v>
      </c>
      <c r="K128" s="164">
        <v>8.0597014925373134E-2</v>
      </c>
      <c r="L128" s="134"/>
      <c r="M128" s="180">
        <v>0</v>
      </c>
      <c r="N128" s="128" t="s">
        <v>318</v>
      </c>
      <c r="O128" s="128"/>
      <c r="P128" s="128" t="s">
        <v>197</v>
      </c>
      <c r="Q128" s="128"/>
      <c r="R128" s="98" t="s">
        <v>197</v>
      </c>
      <c r="S128" s="98"/>
      <c r="T128" s="97"/>
      <c r="U128" s="97"/>
      <c r="V128" s="97"/>
      <c r="W128" s="97"/>
      <c r="X128" s="99"/>
      <c r="Y128" s="99"/>
      <c r="Z128" s="99"/>
      <c r="AA128" s="99"/>
      <c r="AB128" s="97"/>
      <c r="AC128" s="95">
        <v>36</v>
      </c>
      <c r="AD128" s="95">
        <v>76</v>
      </c>
      <c r="AE128" s="95">
        <v>10</v>
      </c>
      <c r="AF128" s="96"/>
      <c r="AG128" s="95">
        <v>122</v>
      </c>
      <c r="AH128" s="97">
        <v>0.41803278688524592</v>
      </c>
      <c r="AI128" s="97">
        <v>0.13114754098360656</v>
      </c>
      <c r="AJ128" s="97"/>
      <c r="AK128" s="96"/>
      <c r="AL128" s="96"/>
      <c r="AM128" s="96"/>
      <c r="AN128" s="100"/>
      <c r="AO128" s="101"/>
      <c r="AP128" s="94"/>
      <c r="AQ128" s="102"/>
      <c r="AR128" s="102"/>
      <c r="AS128" s="102"/>
      <c r="AT128" s="124" t="s">
        <v>318</v>
      </c>
      <c r="AU128" s="103" t="s">
        <v>318</v>
      </c>
      <c r="AV128" s="104"/>
      <c r="AW128" s="105"/>
      <c r="AX128" s="94"/>
      <c r="AY128" s="106"/>
      <c r="AZ128" s="94"/>
      <c r="BA128" s="106"/>
      <c r="BB128" s="106"/>
      <c r="BC128" s="106"/>
      <c r="BD128" s="95"/>
      <c r="BE128" s="106"/>
      <c r="BF128" s="97">
        <v>1</v>
      </c>
      <c r="BG128" s="97">
        <v>0.88</v>
      </c>
      <c r="BH128" s="106">
        <v>7130</v>
      </c>
      <c r="BI128" s="94">
        <v>10</v>
      </c>
      <c r="BJ128" s="97">
        <v>0.58823529411764708</v>
      </c>
      <c r="BK128" s="95">
        <v>41980</v>
      </c>
      <c r="BL128" s="106">
        <v>4198</v>
      </c>
      <c r="BM128" s="94">
        <v>10</v>
      </c>
      <c r="BN128" s="97">
        <v>0.58823529411764708</v>
      </c>
      <c r="BO128" s="94">
        <v>17420</v>
      </c>
      <c r="BP128" s="106">
        <v>1742</v>
      </c>
      <c r="BQ128" s="94">
        <v>11</v>
      </c>
      <c r="BR128" s="97">
        <v>0.6470588235294118</v>
      </c>
      <c r="BS128" s="94">
        <v>47553</v>
      </c>
      <c r="BT128" s="106">
        <v>4323</v>
      </c>
      <c r="BU128" s="106">
        <v>21469.176470588234</v>
      </c>
      <c r="BV128" s="106">
        <v>19375</v>
      </c>
      <c r="BW128" s="106">
        <v>23921</v>
      </c>
      <c r="BX128" s="106">
        <v>19225</v>
      </c>
      <c r="BY128" s="106">
        <v>23846.25</v>
      </c>
      <c r="BZ128" s="95">
        <v>26260</v>
      </c>
      <c r="CA128" s="95"/>
      <c r="CB128" s="95">
        <v>19733.727272727272</v>
      </c>
      <c r="CC128" s="97">
        <v>2.2909639800996473E-2</v>
      </c>
      <c r="CD128" s="97">
        <v>-2.6601444940719254E-2</v>
      </c>
      <c r="CE128" s="94">
        <v>11</v>
      </c>
    </row>
    <row r="129" spans="1:83" s="94" customFormat="1" x14ac:dyDescent="0.25">
      <c r="A129" s="2">
        <v>126</v>
      </c>
      <c r="B129" s="2" t="s">
        <v>121</v>
      </c>
      <c r="C129" s="16">
        <v>239</v>
      </c>
      <c r="D129" s="151"/>
      <c r="E129" s="16">
        <v>2</v>
      </c>
      <c r="F129" s="175">
        <v>241</v>
      </c>
      <c r="G129" s="18">
        <v>8.7866108786610872E-2</v>
      </c>
      <c r="H129" s="163">
        <v>7.1129707112970716E-2</v>
      </c>
      <c r="I129" s="170">
        <v>0.99581589958159</v>
      </c>
      <c r="J129" s="163">
        <v>0.5146443514644351</v>
      </c>
      <c r="K129" s="163">
        <v>0.15068493150684931</v>
      </c>
      <c r="L129" s="135"/>
      <c r="M129" s="179">
        <v>0</v>
      </c>
      <c r="N129" s="127" t="s">
        <v>318</v>
      </c>
      <c r="O129" s="127"/>
      <c r="P129" s="127" t="s">
        <v>197</v>
      </c>
      <c r="Q129" s="127"/>
      <c r="R129" s="23" t="s">
        <v>197</v>
      </c>
      <c r="S129" s="23"/>
      <c r="T129" s="18"/>
      <c r="U129" s="18"/>
      <c r="V129" s="18"/>
      <c r="W129" s="18"/>
      <c r="X129" s="24"/>
      <c r="Y129" s="24"/>
      <c r="Z129" s="24"/>
      <c r="AA129" s="24"/>
      <c r="AB129" s="18"/>
      <c r="AC129" s="16">
        <v>13</v>
      </c>
      <c r="AD129" s="16">
        <v>30</v>
      </c>
      <c r="AE129" s="16">
        <v>14</v>
      </c>
      <c r="AF129" s="17"/>
      <c r="AG129" s="16">
        <v>57</v>
      </c>
      <c r="AH129" s="18">
        <v>0.50877192982456143</v>
      </c>
      <c r="AI129" s="18">
        <v>0.10526315789473684</v>
      </c>
      <c r="AJ129" s="18"/>
      <c r="AK129" s="17"/>
      <c r="AL129" s="17"/>
      <c r="AM129" s="17"/>
      <c r="AN129" s="7"/>
      <c r="AO129" s="8"/>
      <c r="AP129" s="2"/>
      <c r="AQ129" s="3"/>
      <c r="AR129" s="3"/>
      <c r="AS129" s="3"/>
      <c r="AT129" s="120" t="s">
        <v>318</v>
      </c>
      <c r="AU129" s="25" t="s">
        <v>318</v>
      </c>
      <c r="AV129" s="26"/>
      <c r="AW129" s="27"/>
      <c r="AX129" s="2"/>
      <c r="AY129" s="11"/>
      <c r="AZ129" s="2"/>
      <c r="BA129" s="11"/>
      <c r="BB129" s="11"/>
      <c r="BC129" s="11"/>
      <c r="BD129" s="16"/>
      <c r="BE129" s="11"/>
      <c r="BF129" s="18">
        <v>1</v>
      </c>
      <c r="BG129" s="18">
        <v>1</v>
      </c>
      <c r="BH129" s="11">
        <v>7886</v>
      </c>
      <c r="BI129" s="2">
        <v>7</v>
      </c>
      <c r="BJ129" s="18">
        <v>0.63636363636363635</v>
      </c>
      <c r="BK129" s="16">
        <v>41636</v>
      </c>
      <c r="BL129" s="11">
        <v>5948</v>
      </c>
      <c r="BM129" s="2">
        <v>6</v>
      </c>
      <c r="BN129" s="18">
        <v>0.54545454545454541</v>
      </c>
      <c r="BO129" s="2">
        <v>8766</v>
      </c>
      <c r="BP129" s="11">
        <v>1461</v>
      </c>
      <c r="BQ129" s="2">
        <v>9</v>
      </c>
      <c r="BR129" s="18">
        <v>0.81818181818181823</v>
      </c>
      <c r="BS129" s="2">
        <v>36351</v>
      </c>
      <c r="BT129" s="11">
        <v>4039</v>
      </c>
      <c r="BU129" s="11">
        <v>19635.599999999999</v>
      </c>
      <c r="BV129" s="11">
        <v>20045.8</v>
      </c>
      <c r="BW129" s="11">
        <v>11391</v>
      </c>
      <c r="BX129" s="11">
        <v>17233</v>
      </c>
      <c r="BY129" s="11">
        <v>25135</v>
      </c>
      <c r="BZ129" s="16" t="s">
        <v>299</v>
      </c>
      <c r="CA129" s="16"/>
      <c r="CB129" s="16">
        <v>18260.75</v>
      </c>
      <c r="CC129" s="18">
        <v>-0.12298059085915314</v>
      </c>
      <c r="CD129" s="18">
        <v>-0.17135483139056695</v>
      </c>
      <c r="CE129" s="2">
        <v>8</v>
      </c>
    </row>
    <row r="130" spans="1:83" x14ac:dyDescent="0.25">
      <c r="A130" s="94">
        <v>127</v>
      </c>
      <c r="B130" s="94" t="s">
        <v>133</v>
      </c>
      <c r="C130" s="95">
        <v>215</v>
      </c>
      <c r="D130" s="152"/>
      <c r="E130" s="95">
        <v>2</v>
      </c>
      <c r="F130" s="176">
        <v>217</v>
      </c>
      <c r="G130" s="97">
        <v>7.441860465116279E-2</v>
      </c>
      <c r="H130" s="164">
        <v>0.10697674418604651</v>
      </c>
      <c r="I130" s="171">
        <v>0.40930232558139534</v>
      </c>
      <c r="J130" s="164">
        <v>0.48837209302325579</v>
      </c>
      <c r="K130" s="164">
        <v>6.0913705583756347E-2</v>
      </c>
      <c r="L130" s="134"/>
      <c r="M130" s="180">
        <v>0</v>
      </c>
      <c r="N130" s="128" t="s">
        <v>318</v>
      </c>
      <c r="O130" s="128"/>
      <c r="P130" s="128" t="s">
        <v>197</v>
      </c>
      <c r="Q130" s="128"/>
      <c r="R130" s="98" t="s">
        <v>197</v>
      </c>
      <c r="S130" s="98"/>
      <c r="T130" s="97"/>
      <c r="U130" s="97"/>
      <c r="V130" s="97"/>
      <c r="W130" s="97"/>
      <c r="X130" s="99"/>
      <c r="Y130" s="99"/>
      <c r="Z130" s="99"/>
      <c r="AA130" s="99"/>
      <c r="AB130" s="97"/>
      <c r="AC130" s="95">
        <v>16</v>
      </c>
      <c r="AD130" s="95">
        <v>54</v>
      </c>
      <c r="AE130" s="95">
        <v>17</v>
      </c>
      <c r="AF130" s="96"/>
      <c r="AG130" s="95">
        <v>87</v>
      </c>
      <c r="AH130" s="97">
        <v>0.56321839080459768</v>
      </c>
      <c r="AI130" s="97">
        <v>2.2988505747126436E-2</v>
      </c>
      <c r="AJ130" s="97"/>
      <c r="AK130" s="96"/>
      <c r="AL130" s="96"/>
      <c r="AM130" s="96"/>
      <c r="AN130" s="100"/>
      <c r="AO130" s="101"/>
      <c r="AP130" s="94"/>
      <c r="AQ130" s="102"/>
      <c r="AR130" s="102"/>
      <c r="AS130" s="102"/>
      <c r="AT130" s="124" t="s">
        <v>318</v>
      </c>
      <c r="AU130" s="103" t="s">
        <v>318</v>
      </c>
      <c r="AV130" s="104"/>
      <c r="AW130" s="105"/>
      <c r="AX130" s="94">
        <v>1</v>
      </c>
      <c r="AY130" s="106">
        <v>6667</v>
      </c>
      <c r="AZ130" s="94"/>
      <c r="BA130" s="106"/>
      <c r="BB130" s="106"/>
      <c r="BC130" s="106"/>
      <c r="BD130" s="95"/>
      <c r="BE130" s="106"/>
      <c r="BF130" s="97">
        <v>0.96</v>
      </c>
      <c r="BG130" s="97">
        <v>0.88</v>
      </c>
      <c r="BH130" s="106">
        <v>4910</v>
      </c>
      <c r="BI130" s="94">
        <v>14</v>
      </c>
      <c r="BJ130" s="97">
        <v>0.58333333333333337</v>
      </c>
      <c r="BK130" s="95">
        <v>57540</v>
      </c>
      <c r="BL130" s="106">
        <v>4110</v>
      </c>
      <c r="BM130" s="94">
        <v>5</v>
      </c>
      <c r="BN130" s="97">
        <v>0.20833333333333334</v>
      </c>
      <c r="BO130" s="94">
        <v>12490</v>
      </c>
      <c r="BP130" s="106">
        <v>2498</v>
      </c>
      <c r="BQ130" s="94">
        <v>11</v>
      </c>
      <c r="BR130" s="97">
        <v>0.45833333333333331</v>
      </c>
      <c r="BS130" s="94">
        <v>33077</v>
      </c>
      <c r="BT130" s="106">
        <v>3007</v>
      </c>
      <c r="BU130" s="106">
        <v>23229.571428571428</v>
      </c>
      <c r="BV130" s="106">
        <v>21474.125</v>
      </c>
      <c r="BW130" s="106">
        <v>22279.5</v>
      </c>
      <c r="BX130" s="106">
        <v>23545</v>
      </c>
      <c r="BY130" s="106">
        <v>25234.2</v>
      </c>
      <c r="BZ130" s="95">
        <v>27573</v>
      </c>
      <c r="CA130" s="95"/>
      <c r="CB130" s="95">
        <v>22271.8</v>
      </c>
      <c r="CC130" s="97">
        <v>2.3812427114936918E-2</v>
      </c>
      <c r="CD130" s="97">
        <v>4.7642295946850766E-2</v>
      </c>
      <c r="CE130" s="94">
        <v>15</v>
      </c>
    </row>
    <row r="131" spans="1:83" s="94" customFormat="1" x14ac:dyDescent="0.25">
      <c r="A131" s="2">
        <v>128</v>
      </c>
      <c r="B131" s="2" t="s">
        <v>79</v>
      </c>
      <c r="C131" s="16">
        <v>267</v>
      </c>
      <c r="D131" s="151"/>
      <c r="E131" s="16">
        <v>2</v>
      </c>
      <c r="F131" s="175">
        <v>269</v>
      </c>
      <c r="G131" s="18">
        <v>4.49438202247191E-2</v>
      </c>
      <c r="H131" s="163">
        <v>5.6179775280898875E-2</v>
      </c>
      <c r="I131" s="170">
        <v>0.99625468164794007</v>
      </c>
      <c r="J131" s="163">
        <v>0.63670411985018727</v>
      </c>
      <c r="K131" s="163">
        <v>0.17551020408163265</v>
      </c>
      <c r="L131" s="135"/>
      <c r="M131" s="179">
        <v>0</v>
      </c>
      <c r="N131" s="127" t="s">
        <v>318</v>
      </c>
      <c r="O131" s="127"/>
      <c r="P131" s="127"/>
      <c r="Q131" s="127"/>
      <c r="R131" s="23"/>
      <c r="S131" s="23"/>
      <c r="T131" s="18"/>
      <c r="U131" s="18"/>
      <c r="V131" s="18"/>
      <c r="W131" s="18"/>
      <c r="X131" s="24"/>
      <c r="Y131" s="24"/>
      <c r="Z131" s="24"/>
      <c r="AA131" s="24"/>
      <c r="AB131" s="18">
        <v>0.48</v>
      </c>
      <c r="AC131" s="16">
        <v>13</v>
      </c>
      <c r="AD131" s="16">
        <v>65</v>
      </c>
      <c r="AE131" s="16">
        <v>34</v>
      </c>
      <c r="AF131" s="17"/>
      <c r="AG131" s="16">
        <v>112</v>
      </c>
      <c r="AH131" s="18">
        <v>0.4732142857142857</v>
      </c>
      <c r="AI131" s="18">
        <v>6.25E-2</v>
      </c>
      <c r="AJ131" s="18"/>
      <c r="AK131" s="17"/>
      <c r="AL131" s="17"/>
      <c r="AM131" s="17"/>
      <c r="AN131" s="7"/>
      <c r="AO131" s="8"/>
      <c r="AP131" s="2"/>
      <c r="AQ131" s="3"/>
      <c r="AR131" s="3"/>
      <c r="AS131" s="3"/>
      <c r="AT131" s="120" t="s">
        <v>318</v>
      </c>
      <c r="AU131" s="25" t="s">
        <v>318</v>
      </c>
      <c r="AV131" s="26"/>
      <c r="AW131" s="27"/>
      <c r="AX131" s="2">
        <v>1</v>
      </c>
      <c r="AY131" s="11">
        <v>5000</v>
      </c>
      <c r="AZ131" s="2"/>
      <c r="BA131" s="11"/>
      <c r="BB131" s="11"/>
      <c r="BC131" s="11"/>
      <c r="BD131" s="16"/>
      <c r="BE131" s="11"/>
      <c r="BF131" s="18">
        <v>1</v>
      </c>
      <c r="BG131" s="18">
        <v>0.67</v>
      </c>
      <c r="BH131" s="11">
        <v>5653</v>
      </c>
      <c r="BI131" s="2">
        <v>3</v>
      </c>
      <c r="BJ131" s="18">
        <v>0.33333333333333331</v>
      </c>
      <c r="BK131" s="16">
        <v>9822</v>
      </c>
      <c r="BL131" s="11">
        <v>3274</v>
      </c>
      <c r="BM131" s="2">
        <v>4</v>
      </c>
      <c r="BN131" s="18">
        <v>0.44444444444444442</v>
      </c>
      <c r="BO131" s="2">
        <v>6116</v>
      </c>
      <c r="BP131" s="11">
        <v>1529</v>
      </c>
      <c r="BQ131" s="2">
        <v>4</v>
      </c>
      <c r="BR131" s="18">
        <v>0.44444444444444442</v>
      </c>
      <c r="BS131" s="2">
        <v>17980</v>
      </c>
      <c r="BT131" s="11">
        <v>4495</v>
      </c>
      <c r="BU131" s="11">
        <v>24451.375</v>
      </c>
      <c r="BV131" s="11">
        <v>23481.5</v>
      </c>
      <c r="BW131" s="11">
        <v>20860</v>
      </c>
      <c r="BX131" s="11">
        <v>24420.333333333332</v>
      </c>
      <c r="BY131" s="11">
        <v>26767</v>
      </c>
      <c r="BZ131" s="16">
        <v>27760</v>
      </c>
      <c r="CA131" s="16"/>
      <c r="CB131" s="16">
        <v>23514</v>
      </c>
      <c r="CC131" s="18">
        <v>0.31892910629848403</v>
      </c>
      <c r="CD131" s="18">
        <v>0.13165530966812278</v>
      </c>
      <c r="CE131" s="2">
        <v>6</v>
      </c>
    </row>
    <row r="132" spans="1:83" x14ac:dyDescent="0.25">
      <c r="A132" s="94">
        <v>129</v>
      </c>
      <c r="B132" s="94" t="s">
        <v>78</v>
      </c>
      <c r="C132" s="95">
        <v>1164</v>
      </c>
      <c r="D132" s="152">
        <v>75</v>
      </c>
      <c r="E132" s="95">
        <v>5</v>
      </c>
      <c r="F132" s="176">
        <v>1244</v>
      </c>
      <c r="G132" s="97">
        <v>3.5223367697594501E-2</v>
      </c>
      <c r="H132" s="164">
        <v>4.29553264604811E-2</v>
      </c>
      <c r="I132" s="171">
        <v>0.89690721649484539</v>
      </c>
      <c r="J132" s="164">
        <v>0.76182287188306108</v>
      </c>
      <c r="K132" s="164">
        <v>0.20722433460076045</v>
      </c>
      <c r="L132" s="134"/>
      <c r="M132" s="180">
        <v>0</v>
      </c>
      <c r="N132" s="128" t="s">
        <v>318</v>
      </c>
      <c r="O132" s="128"/>
      <c r="P132" s="128" t="s">
        <v>168</v>
      </c>
      <c r="Q132" s="128"/>
      <c r="R132" s="98" t="s">
        <v>189</v>
      </c>
      <c r="S132" s="98"/>
      <c r="T132" s="97"/>
      <c r="U132" s="97"/>
      <c r="V132" s="97"/>
      <c r="W132" s="97"/>
      <c r="X132" s="99"/>
      <c r="Y132" s="99"/>
      <c r="Z132" s="99"/>
      <c r="AA132" s="99"/>
      <c r="AB132" s="97">
        <v>0.28000000000000003</v>
      </c>
      <c r="AC132" s="95">
        <v>18</v>
      </c>
      <c r="AD132" s="95">
        <v>200</v>
      </c>
      <c r="AE132" s="95">
        <v>174</v>
      </c>
      <c r="AF132" s="96">
        <v>75</v>
      </c>
      <c r="AG132" s="95">
        <v>467</v>
      </c>
      <c r="AH132" s="97">
        <v>0.21938775510204081</v>
      </c>
      <c r="AI132" s="97">
        <v>6.8877551020408156E-2</v>
      </c>
      <c r="AJ132" s="97"/>
      <c r="AK132" s="96"/>
      <c r="AL132" s="96"/>
      <c r="AM132" s="96"/>
      <c r="AN132" s="100">
        <v>3836</v>
      </c>
      <c r="AO132" s="101">
        <v>6.7000000000000004E-2</v>
      </c>
      <c r="AP132" s="94">
        <v>3327</v>
      </c>
      <c r="AQ132" s="102">
        <v>0.128</v>
      </c>
      <c r="AR132" s="102"/>
      <c r="AS132" s="102"/>
      <c r="AT132" s="124" t="s">
        <v>318</v>
      </c>
      <c r="AU132" s="103" t="s">
        <v>318</v>
      </c>
      <c r="AV132" s="104"/>
      <c r="AW132" s="105"/>
      <c r="AX132" s="94">
        <v>8</v>
      </c>
      <c r="AY132" s="106">
        <v>43377</v>
      </c>
      <c r="AZ132" s="94">
        <v>5</v>
      </c>
      <c r="BA132" s="106">
        <v>18000</v>
      </c>
      <c r="BB132" s="106"/>
      <c r="BC132" s="106"/>
      <c r="BD132" s="95"/>
      <c r="BE132" s="106"/>
      <c r="BF132" s="97">
        <v>1</v>
      </c>
      <c r="BG132" s="97">
        <v>0.93</v>
      </c>
      <c r="BH132" s="106">
        <v>6652</v>
      </c>
      <c r="BI132" s="94">
        <v>20</v>
      </c>
      <c r="BJ132" s="97">
        <v>0.68965517241379315</v>
      </c>
      <c r="BK132" s="95">
        <v>95580</v>
      </c>
      <c r="BL132" s="106">
        <v>4779</v>
      </c>
      <c r="BM132" s="94">
        <v>16</v>
      </c>
      <c r="BN132" s="97">
        <v>0.55172413793103448</v>
      </c>
      <c r="BO132" s="94">
        <v>30432</v>
      </c>
      <c r="BP132" s="106">
        <v>1902</v>
      </c>
      <c r="BQ132" s="94">
        <v>20</v>
      </c>
      <c r="BR132" s="97">
        <v>0.68965517241379315</v>
      </c>
      <c r="BS132" s="94">
        <v>53580</v>
      </c>
      <c r="BT132" s="106">
        <v>2679</v>
      </c>
      <c r="BU132" s="106">
        <v>21355.592592592591</v>
      </c>
      <c r="BV132" s="106">
        <v>19419.823529411766</v>
      </c>
      <c r="BW132" s="106">
        <v>23708.25</v>
      </c>
      <c r="BX132" s="106">
        <v>24380.5</v>
      </c>
      <c r="BY132" s="106">
        <v>26450</v>
      </c>
      <c r="BZ132" s="95">
        <v>23520</v>
      </c>
      <c r="CA132" s="95"/>
      <c r="CB132" s="95">
        <v>20597</v>
      </c>
      <c r="CC132" s="97">
        <v>-3.2559814432542744E-2</v>
      </c>
      <c r="CD132" s="97">
        <v>-3.7577180827464973E-3</v>
      </c>
      <c r="CE132" s="94">
        <v>23</v>
      </c>
    </row>
    <row r="133" spans="1:83" s="94" customFormat="1" x14ac:dyDescent="0.25">
      <c r="A133" s="2">
        <v>130</v>
      </c>
      <c r="B133" s="2" t="s">
        <v>118</v>
      </c>
      <c r="C133" s="16">
        <v>339</v>
      </c>
      <c r="D133" s="151"/>
      <c r="E133" s="16"/>
      <c r="F133" s="175">
        <v>339</v>
      </c>
      <c r="G133" s="18">
        <v>5.0147492625368731E-2</v>
      </c>
      <c r="H133" s="163">
        <v>5.8997050147492625E-2</v>
      </c>
      <c r="I133" s="170">
        <v>0.97345132743362828</v>
      </c>
      <c r="J133" s="163">
        <v>0.65486725663716816</v>
      </c>
      <c r="K133" s="163">
        <v>0.12133891213389121</v>
      </c>
      <c r="L133" s="135"/>
      <c r="M133" s="179">
        <v>0</v>
      </c>
      <c r="N133" s="127" t="s">
        <v>318</v>
      </c>
      <c r="O133" s="127"/>
      <c r="P133" s="127" t="s">
        <v>197</v>
      </c>
      <c r="Q133" s="127"/>
      <c r="R133" s="23" t="s">
        <v>197</v>
      </c>
      <c r="S133" s="23"/>
      <c r="T133" s="18"/>
      <c r="U133" s="18"/>
      <c r="V133" s="18"/>
      <c r="W133" s="18"/>
      <c r="X133" s="24"/>
      <c r="Y133" s="24"/>
      <c r="Z133" s="24"/>
      <c r="AA133" s="24"/>
      <c r="AB133" s="18">
        <v>0.43</v>
      </c>
      <c r="AC133" s="16">
        <v>12</v>
      </c>
      <c r="AD133" s="16">
        <v>138</v>
      </c>
      <c r="AE133" s="16">
        <v>55</v>
      </c>
      <c r="AF133" s="17"/>
      <c r="AG133" s="16">
        <v>205</v>
      </c>
      <c r="AH133" s="18">
        <v>0.42439024390243901</v>
      </c>
      <c r="AI133" s="18">
        <v>0.1024390243902439</v>
      </c>
      <c r="AJ133" s="18"/>
      <c r="AK133" s="17"/>
      <c r="AL133" s="17"/>
      <c r="AM133" s="17"/>
      <c r="AN133" s="7"/>
      <c r="AO133" s="8"/>
      <c r="AP133" s="2"/>
      <c r="AQ133" s="3"/>
      <c r="AR133" s="3"/>
      <c r="AS133" s="3"/>
      <c r="AT133" s="120" t="s">
        <v>318</v>
      </c>
      <c r="AU133" s="25" t="s">
        <v>318</v>
      </c>
      <c r="AV133" s="26"/>
      <c r="AW133" s="27"/>
      <c r="AX133" s="2"/>
      <c r="AY133" s="11"/>
      <c r="AZ133" s="2"/>
      <c r="BA133" s="11"/>
      <c r="BB133" s="11"/>
      <c r="BC133" s="11"/>
      <c r="BD133" s="16"/>
      <c r="BE133" s="11"/>
      <c r="BF133" s="18">
        <v>1</v>
      </c>
      <c r="BG133" s="18">
        <v>0.92</v>
      </c>
      <c r="BH133" s="11">
        <v>7924</v>
      </c>
      <c r="BI133" s="2">
        <v>16</v>
      </c>
      <c r="BJ133" s="18">
        <v>0.64</v>
      </c>
      <c r="BK133" s="16">
        <v>74064</v>
      </c>
      <c r="BL133" s="11">
        <v>4629</v>
      </c>
      <c r="BM133" s="2">
        <v>16</v>
      </c>
      <c r="BN133" s="18">
        <v>0.64</v>
      </c>
      <c r="BO133" s="2">
        <v>31520</v>
      </c>
      <c r="BP133" s="11">
        <v>1970</v>
      </c>
      <c r="BQ133" s="2">
        <v>17</v>
      </c>
      <c r="BR133" s="18">
        <v>0.68</v>
      </c>
      <c r="BS133" s="2">
        <v>76653</v>
      </c>
      <c r="BT133" s="11">
        <v>4509</v>
      </c>
      <c r="BU133" s="11">
        <v>20470</v>
      </c>
      <c r="BV133" s="11">
        <v>18193.333333333332</v>
      </c>
      <c r="BW133" s="11">
        <v>18829.5</v>
      </c>
      <c r="BX133" s="11">
        <v>21575.666666666668</v>
      </c>
      <c r="BY133" s="11">
        <v>25885</v>
      </c>
      <c r="BZ133" s="16">
        <v>24922.5</v>
      </c>
      <c r="CA133" s="16"/>
      <c r="CB133" s="16">
        <v>18861.315789473683</v>
      </c>
      <c r="CC133" s="18">
        <v>-4.623667804098841E-2</v>
      </c>
      <c r="CD133" s="18">
        <v>-2.1858747640846055E-2</v>
      </c>
      <c r="CE133" s="2">
        <v>19</v>
      </c>
    </row>
    <row r="134" spans="1:83" x14ac:dyDescent="0.25">
      <c r="A134" s="94">
        <v>131</v>
      </c>
      <c r="B134" s="94" t="s">
        <v>115</v>
      </c>
      <c r="C134" s="95">
        <v>210</v>
      </c>
      <c r="D134" s="152"/>
      <c r="E134" s="95">
        <v>3</v>
      </c>
      <c r="F134" s="176">
        <v>213</v>
      </c>
      <c r="G134" s="97">
        <v>9.0476190476190474E-2</v>
      </c>
      <c r="H134" s="164">
        <v>4.7619047619047616E-2</v>
      </c>
      <c r="I134" s="171">
        <v>0.98571428571428577</v>
      </c>
      <c r="J134" s="164">
        <v>0.62857142857142856</v>
      </c>
      <c r="K134" s="164">
        <v>0.14525139664804471</v>
      </c>
      <c r="L134" s="134"/>
      <c r="M134" s="180">
        <v>0</v>
      </c>
      <c r="N134" s="128" t="s">
        <v>318</v>
      </c>
      <c r="O134" s="128"/>
      <c r="P134" s="128"/>
      <c r="Q134" s="128"/>
      <c r="R134" s="98" t="s">
        <v>197</v>
      </c>
      <c r="S134" s="98"/>
      <c r="T134" s="97"/>
      <c r="U134" s="97"/>
      <c r="V134" s="97"/>
      <c r="W134" s="97"/>
      <c r="X134" s="99"/>
      <c r="Y134" s="99"/>
      <c r="Z134" s="99"/>
      <c r="AA134" s="99"/>
      <c r="AB134" s="97">
        <v>0.5</v>
      </c>
      <c r="AC134" s="95">
        <v>14</v>
      </c>
      <c r="AD134" s="95">
        <v>59</v>
      </c>
      <c r="AE134" s="95">
        <v>24</v>
      </c>
      <c r="AF134" s="96"/>
      <c r="AG134" s="95">
        <v>97</v>
      </c>
      <c r="AH134" s="97">
        <v>0.39175257731958762</v>
      </c>
      <c r="AI134" s="97"/>
      <c r="AJ134" s="97"/>
      <c r="AK134" s="96"/>
      <c r="AL134" s="96"/>
      <c r="AM134" s="96"/>
      <c r="AN134" s="100"/>
      <c r="AO134" s="101"/>
      <c r="AP134" s="94"/>
      <c r="AQ134" s="102"/>
      <c r="AR134" s="102"/>
      <c r="AS134" s="102"/>
      <c r="AT134" s="124" t="s">
        <v>318</v>
      </c>
      <c r="AU134" s="103" t="s">
        <v>318</v>
      </c>
      <c r="AV134" s="104"/>
      <c r="AW134" s="105"/>
      <c r="AX134" s="94">
        <v>1</v>
      </c>
      <c r="AY134" s="106">
        <v>1684</v>
      </c>
      <c r="AZ134" s="94"/>
      <c r="BA134" s="106"/>
      <c r="BB134" s="106"/>
      <c r="BC134" s="106"/>
      <c r="BD134" s="95"/>
      <c r="BE134" s="106"/>
      <c r="BF134" s="97">
        <v>1</v>
      </c>
      <c r="BG134" s="97">
        <v>0.87</v>
      </c>
      <c r="BH134" s="106">
        <v>5473</v>
      </c>
      <c r="BI134" s="94">
        <v>7</v>
      </c>
      <c r="BJ134" s="97">
        <v>0.46666666666666667</v>
      </c>
      <c r="BK134" s="95">
        <v>36498</v>
      </c>
      <c r="BL134" s="106">
        <v>5214</v>
      </c>
      <c r="BM134" s="94">
        <v>9</v>
      </c>
      <c r="BN134" s="97">
        <v>0.6</v>
      </c>
      <c r="BO134" s="94">
        <v>21681</v>
      </c>
      <c r="BP134" s="106">
        <v>2409</v>
      </c>
      <c r="BQ134" s="94">
        <v>9</v>
      </c>
      <c r="BR134" s="97">
        <v>0.6</v>
      </c>
      <c r="BS134" s="94">
        <v>12960</v>
      </c>
      <c r="BT134" s="106">
        <v>1440</v>
      </c>
      <c r="BU134" s="106">
        <v>22678.357142857141</v>
      </c>
      <c r="BV134" s="106">
        <v>20357</v>
      </c>
      <c r="BW134" s="106">
        <v>20201.25</v>
      </c>
      <c r="BX134" s="106">
        <v>25256</v>
      </c>
      <c r="BY134" s="106">
        <v>19394</v>
      </c>
      <c r="BZ134" s="95">
        <v>26819.666666666668</v>
      </c>
      <c r="CA134" s="95"/>
      <c r="CB134" s="95">
        <v>21764.400000000001</v>
      </c>
      <c r="CC134" s="97">
        <v>0.14072545377713586</v>
      </c>
      <c r="CD134" s="97">
        <v>6.8084072182053701E-2</v>
      </c>
      <c r="CE134" s="94">
        <v>10</v>
      </c>
    </row>
    <row r="135" spans="1:83" s="94" customFormat="1" x14ac:dyDescent="0.25">
      <c r="A135" s="2">
        <v>132</v>
      </c>
      <c r="B135" s="2" t="s">
        <v>116</v>
      </c>
      <c r="C135" s="16">
        <v>461</v>
      </c>
      <c r="D135" s="151"/>
      <c r="E135" s="16">
        <v>3</v>
      </c>
      <c r="F135" s="175">
        <v>464</v>
      </c>
      <c r="G135" s="18">
        <v>4.5553145336225599E-2</v>
      </c>
      <c r="H135" s="163">
        <v>7.5921908893709325E-2</v>
      </c>
      <c r="I135" s="170">
        <v>0.99349240780911063</v>
      </c>
      <c r="J135" s="163">
        <v>0.59219088937093278</v>
      </c>
      <c r="K135" s="163">
        <v>5.9241706161137442E-2</v>
      </c>
      <c r="L135" s="135"/>
      <c r="M135" s="179">
        <v>0</v>
      </c>
      <c r="N135" s="127" t="s">
        <v>318</v>
      </c>
      <c r="O135" s="127"/>
      <c r="P135" s="127" t="s">
        <v>210</v>
      </c>
      <c r="Q135" s="127"/>
      <c r="R135" s="23" t="s">
        <v>197</v>
      </c>
      <c r="S135" s="23"/>
      <c r="T135" s="18"/>
      <c r="U135" s="18"/>
      <c r="V135" s="18"/>
      <c r="W135" s="18"/>
      <c r="X135" s="24"/>
      <c r="Y135" s="24"/>
      <c r="Z135" s="24"/>
      <c r="AA135" s="24"/>
      <c r="AB135" s="18">
        <v>0.45</v>
      </c>
      <c r="AC135" s="16">
        <v>36</v>
      </c>
      <c r="AD135" s="16">
        <v>147</v>
      </c>
      <c r="AE135" s="16">
        <v>65</v>
      </c>
      <c r="AF135" s="17"/>
      <c r="AG135" s="16">
        <v>248</v>
      </c>
      <c r="AH135" s="18">
        <v>0.41935483870967744</v>
      </c>
      <c r="AI135" s="18">
        <v>5.2419354838709679E-2</v>
      </c>
      <c r="AJ135" s="18"/>
      <c r="AK135" s="17"/>
      <c r="AL135" s="17"/>
      <c r="AM135" s="17"/>
      <c r="AN135" s="7"/>
      <c r="AO135" s="8"/>
      <c r="AP135" s="2"/>
      <c r="AQ135" s="3"/>
      <c r="AR135" s="3"/>
      <c r="AS135" s="3"/>
      <c r="AT135" s="120" t="s">
        <v>318</v>
      </c>
      <c r="AU135" s="25" t="s">
        <v>318</v>
      </c>
      <c r="AV135" s="26"/>
      <c r="AW135" s="27"/>
      <c r="AX135" s="2">
        <v>16</v>
      </c>
      <c r="AY135" s="11">
        <v>47994</v>
      </c>
      <c r="AZ135" s="2"/>
      <c r="BA135" s="11"/>
      <c r="BB135" s="11"/>
      <c r="BC135" s="11"/>
      <c r="BD135" s="16"/>
      <c r="BE135" s="11"/>
      <c r="BF135" s="18">
        <v>1</v>
      </c>
      <c r="BG135" s="18">
        <v>0.96</v>
      </c>
      <c r="BH135" s="11">
        <v>6894</v>
      </c>
      <c r="BI135" s="2">
        <v>31</v>
      </c>
      <c r="BJ135" s="18">
        <v>0.68888888888888888</v>
      </c>
      <c r="BK135" s="16">
        <v>155496</v>
      </c>
      <c r="BL135" s="11">
        <v>5016</v>
      </c>
      <c r="BM135" s="2">
        <v>27</v>
      </c>
      <c r="BN135" s="18">
        <v>0.6</v>
      </c>
      <c r="BO135" s="2">
        <v>53595</v>
      </c>
      <c r="BP135" s="11">
        <v>1985</v>
      </c>
      <c r="BQ135" s="2">
        <v>26</v>
      </c>
      <c r="BR135" s="18">
        <v>0.57777777777777772</v>
      </c>
      <c r="BS135" s="2">
        <v>87334</v>
      </c>
      <c r="BT135" s="11">
        <v>3359</v>
      </c>
      <c r="BU135" s="11">
        <v>21038.880952380954</v>
      </c>
      <c r="BV135" s="11">
        <v>19348.541666666668</v>
      </c>
      <c r="BW135" s="11">
        <v>20866</v>
      </c>
      <c r="BX135" s="11">
        <v>22166.400000000001</v>
      </c>
      <c r="BY135" s="11">
        <v>25136</v>
      </c>
      <c r="BZ135" s="16">
        <v>24510</v>
      </c>
      <c r="CA135" s="16"/>
      <c r="CB135" s="16">
        <v>19959.424242424244</v>
      </c>
      <c r="CC135" s="18">
        <v>2.2488570884963144E-2</v>
      </c>
      <c r="CD135" s="18">
        <v>-6.0391697390587362E-2</v>
      </c>
      <c r="CE135" s="2">
        <v>33</v>
      </c>
    </row>
    <row r="136" spans="1:83" x14ac:dyDescent="0.25">
      <c r="A136" s="94">
        <v>133</v>
      </c>
      <c r="B136" s="94" t="s">
        <v>92</v>
      </c>
      <c r="C136" s="95">
        <v>79</v>
      </c>
      <c r="D136" s="152"/>
      <c r="E136" s="95"/>
      <c r="F136" s="176">
        <v>79</v>
      </c>
      <c r="G136" s="97">
        <v>0.34177215189873417</v>
      </c>
      <c r="H136" s="164">
        <v>1.2658227848101266E-2</v>
      </c>
      <c r="I136" s="171">
        <v>0.94936708860759489</v>
      </c>
      <c r="J136" s="164">
        <v>0.379746835443038</v>
      </c>
      <c r="K136" s="164">
        <v>0.48051948051948051</v>
      </c>
      <c r="L136" s="134">
        <v>1.8481012658227849</v>
      </c>
      <c r="M136" s="180">
        <v>2.9240506329113924</v>
      </c>
      <c r="N136" s="97">
        <v>0.36548223350253806</v>
      </c>
      <c r="O136" s="97"/>
      <c r="P136" s="128"/>
      <c r="Q136" s="128"/>
      <c r="R136" s="98" t="s">
        <v>197</v>
      </c>
      <c r="S136" s="98"/>
      <c r="T136" s="97"/>
      <c r="U136" s="97"/>
      <c r="V136" s="97"/>
      <c r="W136" s="97"/>
      <c r="X136" s="99"/>
      <c r="Y136" s="99"/>
      <c r="Z136" s="99"/>
      <c r="AA136" s="99"/>
      <c r="AB136" s="97"/>
      <c r="AC136" s="95">
        <v>116</v>
      </c>
      <c r="AD136" s="95"/>
      <c r="AE136" s="95"/>
      <c r="AF136" s="96"/>
      <c r="AG136" s="95">
        <v>116</v>
      </c>
      <c r="AH136" s="97"/>
      <c r="AI136" s="97"/>
      <c r="AJ136" s="97"/>
      <c r="AK136" s="96"/>
      <c r="AL136" s="96"/>
      <c r="AM136" s="96"/>
      <c r="AN136" s="100"/>
      <c r="AO136" s="101"/>
      <c r="AP136" s="94"/>
      <c r="AQ136" s="102"/>
      <c r="AR136" s="102"/>
      <c r="AS136" s="102"/>
      <c r="AT136" s="124">
        <v>146</v>
      </c>
      <c r="AU136" s="103">
        <v>154000</v>
      </c>
      <c r="AV136" s="104">
        <v>231</v>
      </c>
      <c r="AW136" s="105">
        <v>831447</v>
      </c>
      <c r="AX136" s="94"/>
      <c r="AY136" s="106"/>
      <c r="AZ136" s="94"/>
      <c r="BA136" s="106"/>
      <c r="BB136" s="106"/>
      <c r="BC136" s="106"/>
      <c r="BD136" s="95"/>
      <c r="BE136" s="106"/>
      <c r="BF136" s="97"/>
      <c r="BG136" s="97"/>
      <c r="BH136" s="106"/>
      <c r="BI136" s="94"/>
      <c r="BJ136" s="97"/>
      <c r="BK136" s="95"/>
      <c r="BL136" s="106"/>
      <c r="BM136" s="94"/>
      <c r="BN136" s="97"/>
      <c r="BO136" s="94"/>
      <c r="BP136" s="106"/>
      <c r="BQ136" s="94"/>
      <c r="BR136" s="97"/>
      <c r="BS136" s="94"/>
      <c r="BT136" s="106"/>
      <c r="BU136" s="106"/>
      <c r="BV136" s="106"/>
      <c r="BW136" s="106"/>
      <c r="BX136" s="106"/>
      <c r="BY136" s="106"/>
      <c r="BZ136" s="95"/>
      <c r="CA136" s="95"/>
      <c r="CB136" s="95"/>
      <c r="CC136" s="97"/>
      <c r="CD136" s="97"/>
      <c r="CE136" s="94"/>
    </row>
    <row r="137" spans="1:83" s="94" customFormat="1" x14ac:dyDescent="0.25">
      <c r="A137" s="94">
        <v>134</v>
      </c>
      <c r="B137" s="94" t="s">
        <v>91</v>
      </c>
      <c r="C137" s="95">
        <v>186</v>
      </c>
      <c r="D137" s="152"/>
      <c r="E137" s="95"/>
      <c r="F137" s="176">
        <v>186</v>
      </c>
      <c r="G137" s="97">
        <v>0.13978494623655913</v>
      </c>
      <c r="H137" s="164">
        <v>2.1505376344086023E-2</v>
      </c>
      <c r="I137" s="171">
        <v>0.75268817204301075</v>
      </c>
      <c r="J137" s="164">
        <v>0.34408602150537637</v>
      </c>
      <c r="K137" s="164">
        <v>0.33701657458563539</v>
      </c>
      <c r="L137" s="134"/>
      <c r="M137" s="180"/>
      <c r="N137" s="97"/>
      <c r="O137" s="97"/>
      <c r="P137" s="128" t="s">
        <v>167</v>
      </c>
      <c r="Q137" s="128"/>
      <c r="R137" s="98" t="s">
        <v>197</v>
      </c>
      <c r="S137" s="98"/>
      <c r="T137" s="97"/>
      <c r="U137" s="97"/>
      <c r="V137" s="97"/>
      <c r="W137" s="97"/>
      <c r="X137" s="99"/>
      <c r="Y137" s="99"/>
      <c r="Z137" s="99"/>
      <c r="AA137" s="99"/>
      <c r="AB137" s="97">
        <v>0.65</v>
      </c>
      <c r="AC137" s="95"/>
      <c r="AD137" s="95"/>
      <c r="AE137" s="95"/>
      <c r="AF137" s="96"/>
      <c r="AG137" s="95"/>
      <c r="AH137" s="97"/>
      <c r="AI137" s="97"/>
      <c r="AJ137" s="97"/>
      <c r="AK137" s="96"/>
      <c r="AL137" s="96"/>
      <c r="AM137" s="96"/>
      <c r="AN137" s="100">
        <v>164</v>
      </c>
      <c r="AO137" s="101">
        <v>8.5000000000000006E-2</v>
      </c>
      <c r="AP137" s="94">
        <v>129</v>
      </c>
      <c r="AQ137" s="102">
        <v>0.14699999999999999</v>
      </c>
      <c r="AR137" s="102"/>
      <c r="AS137" s="102"/>
      <c r="AT137" s="124" t="s">
        <v>318</v>
      </c>
      <c r="AU137" s="103" t="s">
        <v>318</v>
      </c>
      <c r="AV137" s="104"/>
      <c r="AW137" s="105"/>
      <c r="AX137" s="94">
        <v>8</v>
      </c>
      <c r="AY137" s="106">
        <v>37706</v>
      </c>
      <c r="BA137" s="106"/>
      <c r="BB137" s="106"/>
      <c r="BC137" s="106"/>
      <c r="BD137" s="95"/>
      <c r="BE137" s="106"/>
      <c r="BF137" s="97"/>
      <c r="BG137" s="97"/>
      <c r="BH137" s="106"/>
      <c r="BJ137" s="97"/>
      <c r="BK137" s="95"/>
      <c r="BL137" s="106"/>
      <c r="BN137" s="97"/>
      <c r="BP137" s="106"/>
      <c r="BR137" s="97"/>
      <c r="BT137" s="106"/>
      <c r="BU137" s="106"/>
      <c r="BV137" s="106"/>
      <c r="BW137" s="106"/>
      <c r="BX137" s="106"/>
      <c r="BY137" s="106"/>
      <c r="BZ137" s="95"/>
      <c r="CA137" s="95"/>
      <c r="CB137" s="95"/>
      <c r="CC137" s="97"/>
      <c r="CD137" s="97"/>
    </row>
    <row r="138" spans="1:83" s="15" customFormat="1" x14ac:dyDescent="0.25">
      <c r="A138" s="2">
        <v>135</v>
      </c>
      <c r="B138" s="2" t="s">
        <v>85</v>
      </c>
      <c r="C138" s="16">
        <v>85</v>
      </c>
      <c r="D138" s="151"/>
      <c r="E138" s="16"/>
      <c r="F138" s="175">
        <v>85</v>
      </c>
      <c r="G138" s="18">
        <v>1</v>
      </c>
      <c r="H138" s="163">
        <v>0</v>
      </c>
      <c r="I138" s="170">
        <v>0.97647058823529409</v>
      </c>
      <c r="J138" s="163">
        <v>0.21176470588235294</v>
      </c>
      <c r="K138" s="163">
        <v>8.3333333333333329E-2</v>
      </c>
      <c r="L138" s="135">
        <v>1.1176470588235294</v>
      </c>
      <c r="M138" s="179">
        <v>1.1294117647058823</v>
      </c>
      <c r="N138" s="18">
        <v>0.717741935483871</v>
      </c>
      <c r="O138" s="18"/>
      <c r="P138" s="127" t="s">
        <v>211</v>
      </c>
      <c r="Q138" s="127"/>
      <c r="R138" s="23" t="s">
        <v>197</v>
      </c>
      <c r="S138" s="23"/>
      <c r="T138" s="18"/>
      <c r="U138" s="18"/>
      <c r="V138" s="18"/>
      <c r="W138" s="18"/>
      <c r="X138" s="24"/>
      <c r="Y138" s="24"/>
      <c r="Z138" s="24"/>
      <c r="AA138" s="24"/>
      <c r="AB138" s="18">
        <v>0.74</v>
      </c>
      <c r="AC138" s="16">
        <v>88</v>
      </c>
      <c r="AD138" s="16"/>
      <c r="AE138" s="16"/>
      <c r="AF138" s="17"/>
      <c r="AG138" s="16">
        <v>88</v>
      </c>
      <c r="AH138" s="18"/>
      <c r="AI138" s="18"/>
      <c r="AJ138" s="18"/>
      <c r="AK138" s="17"/>
      <c r="AL138" s="17"/>
      <c r="AM138" s="17"/>
      <c r="AN138" s="7">
        <v>88</v>
      </c>
      <c r="AO138" s="8">
        <v>0.10199999999999999</v>
      </c>
      <c r="AP138" s="2">
        <v>97</v>
      </c>
      <c r="AQ138" s="3">
        <v>0.13400000000000001</v>
      </c>
      <c r="AR138" s="3"/>
      <c r="AS138" s="3"/>
      <c r="AT138" s="120">
        <v>95</v>
      </c>
      <c r="AU138" s="25">
        <v>143000</v>
      </c>
      <c r="AV138" s="26">
        <v>96</v>
      </c>
      <c r="AW138" s="27">
        <v>326473</v>
      </c>
      <c r="AX138" s="2">
        <v>46</v>
      </c>
      <c r="AY138" s="11">
        <v>283451</v>
      </c>
      <c r="AZ138" s="2">
        <v>1</v>
      </c>
      <c r="BA138" s="11">
        <v>4000</v>
      </c>
      <c r="BB138" s="11"/>
      <c r="BC138" s="11"/>
      <c r="BD138" s="16"/>
      <c r="BE138" s="11"/>
      <c r="BF138" s="18"/>
      <c r="BG138" s="18"/>
      <c r="BH138" s="11"/>
      <c r="BI138" s="2"/>
      <c r="BJ138" s="18"/>
      <c r="BK138" s="16"/>
      <c r="BL138" s="11"/>
      <c r="BM138" s="2"/>
      <c r="BN138" s="18"/>
      <c r="BO138" s="2"/>
      <c r="BP138" s="11"/>
      <c r="BQ138" s="2"/>
      <c r="BR138" s="18"/>
      <c r="BS138" s="2"/>
      <c r="BT138" s="11"/>
      <c r="BU138" s="11"/>
      <c r="BV138" s="11"/>
      <c r="BW138" s="11"/>
      <c r="BX138" s="11"/>
      <c r="BY138" s="11"/>
      <c r="BZ138" s="16"/>
      <c r="CA138" s="16"/>
      <c r="CB138" s="16"/>
      <c r="CC138" s="18"/>
      <c r="CD138" s="18"/>
      <c r="CE138" s="2"/>
    </row>
    <row r="139" spans="1:83" s="94" customFormat="1" x14ac:dyDescent="0.25">
      <c r="A139" s="94">
        <v>136</v>
      </c>
      <c r="B139" s="94" t="s">
        <v>86</v>
      </c>
      <c r="C139" s="95">
        <v>37</v>
      </c>
      <c r="D139" s="152"/>
      <c r="E139" s="95"/>
      <c r="F139" s="176">
        <v>37</v>
      </c>
      <c r="G139" s="97">
        <v>1</v>
      </c>
      <c r="H139" s="164">
        <v>0</v>
      </c>
      <c r="I139" s="171">
        <v>1</v>
      </c>
      <c r="J139" s="164">
        <v>0.72972972972972971</v>
      </c>
      <c r="K139" s="164">
        <v>0.75</v>
      </c>
      <c r="L139" s="134">
        <v>0.94594594594594594</v>
      </c>
      <c r="M139" s="180">
        <v>0</v>
      </c>
      <c r="N139" s="97">
        <v>0.62745098039215685</v>
      </c>
      <c r="O139" s="97"/>
      <c r="P139" s="128" t="s">
        <v>197</v>
      </c>
      <c r="Q139" s="128"/>
      <c r="R139" s="98" t="s">
        <v>197</v>
      </c>
      <c r="S139" s="98"/>
      <c r="T139" s="97"/>
      <c r="U139" s="97"/>
      <c r="V139" s="97"/>
      <c r="W139" s="97"/>
      <c r="X139" s="99"/>
      <c r="Y139" s="99"/>
      <c r="Z139" s="99"/>
      <c r="AA139" s="99"/>
      <c r="AB139" s="97"/>
      <c r="AC139" s="95"/>
      <c r="AD139" s="95"/>
      <c r="AE139" s="95"/>
      <c r="AF139" s="96"/>
      <c r="AG139" s="95"/>
      <c r="AH139" s="97"/>
      <c r="AI139" s="97"/>
      <c r="AJ139" s="97"/>
      <c r="AK139" s="96"/>
      <c r="AL139" s="96"/>
      <c r="AM139" s="96"/>
      <c r="AN139" s="100"/>
      <c r="AO139" s="101"/>
      <c r="AQ139" s="102"/>
      <c r="AR139" s="102"/>
      <c r="AS139" s="102"/>
      <c r="AT139" s="124">
        <v>35</v>
      </c>
      <c r="AU139" s="103">
        <v>47000</v>
      </c>
      <c r="AV139" s="104"/>
      <c r="AW139" s="105"/>
      <c r="AX139" s="94">
        <v>14</v>
      </c>
      <c r="AY139" s="106">
        <v>99500</v>
      </c>
      <c r="BA139" s="106"/>
      <c r="BB139" s="106"/>
      <c r="BC139" s="106"/>
      <c r="BD139" s="95"/>
      <c r="BE139" s="106"/>
      <c r="BF139" s="97"/>
      <c r="BG139" s="97"/>
      <c r="BH139" s="106"/>
      <c r="BJ139" s="97"/>
      <c r="BK139" s="95"/>
      <c r="BL139" s="106"/>
      <c r="BN139" s="97"/>
      <c r="BP139" s="106"/>
      <c r="BR139" s="97"/>
      <c r="BT139" s="106"/>
      <c r="BU139" s="106"/>
      <c r="BV139" s="106"/>
      <c r="BW139" s="106"/>
      <c r="BX139" s="106"/>
      <c r="BY139" s="106"/>
      <c r="BZ139" s="95"/>
      <c r="CA139" s="95"/>
      <c r="CB139" s="95"/>
      <c r="CC139" s="97"/>
      <c r="CD139" s="97"/>
    </row>
    <row r="140" spans="1:83" x14ac:dyDescent="0.25">
      <c r="A140" s="2">
        <v>137</v>
      </c>
      <c r="B140" s="2" t="s">
        <v>100</v>
      </c>
      <c r="C140" s="16">
        <v>23</v>
      </c>
      <c r="D140" s="151"/>
      <c r="F140" s="175">
        <v>23</v>
      </c>
      <c r="G140" s="18">
        <v>1</v>
      </c>
      <c r="H140" s="163">
        <v>0</v>
      </c>
      <c r="I140" s="170">
        <v>1</v>
      </c>
      <c r="J140" s="163"/>
      <c r="K140" s="163">
        <v>0.30434782608695654</v>
      </c>
      <c r="L140" s="135">
        <v>0</v>
      </c>
      <c r="M140" s="179">
        <v>0</v>
      </c>
      <c r="N140" s="18"/>
      <c r="O140" s="18"/>
      <c r="P140" s="127" t="s">
        <v>197</v>
      </c>
      <c r="Q140" s="127"/>
      <c r="R140" s="23" t="s">
        <v>197</v>
      </c>
      <c r="S140" s="23"/>
      <c r="X140" s="24"/>
      <c r="Y140" s="24"/>
      <c r="Z140" s="24"/>
      <c r="AA140" s="24"/>
      <c r="AC140" s="16"/>
      <c r="AD140" s="16"/>
      <c r="AE140" s="16"/>
      <c r="AF140" s="17"/>
      <c r="AG140" s="16"/>
      <c r="AK140" s="17"/>
      <c r="AL140" s="17"/>
      <c r="AM140" s="17"/>
      <c r="AN140" s="7"/>
      <c r="AO140" s="8"/>
      <c r="AV140" s="26"/>
      <c r="AW140" s="27"/>
      <c r="AX140" s="2">
        <v>6</v>
      </c>
      <c r="AY140" s="11">
        <v>46666</v>
      </c>
      <c r="BA140" s="11"/>
      <c r="BB140" s="11"/>
      <c r="BC140" s="11"/>
      <c r="BD140" s="16"/>
    </row>
    <row r="141" spans="1:83" s="94" customFormat="1" x14ac:dyDescent="0.25">
      <c r="A141" s="94">
        <v>138</v>
      </c>
      <c r="B141" s="94" t="s">
        <v>122</v>
      </c>
      <c r="C141" s="95">
        <v>6</v>
      </c>
      <c r="D141" s="152"/>
      <c r="E141" s="95"/>
      <c r="F141" s="176">
        <v>6</v>
      </c>
      <c r="G141" s="97">
        <v>0.16666666666666666</v>
      </c>
      <c r="H141" s="164">
        <v>0</v>
      </c>
      <c r="I141" s="171">
        <v>0.83333333333333337</v>
      </c>
      <c r="J141" s="164">
        <v>0.66666666666666663</v>
      </c>
      <c r="K141" s="164">
        <v>0.5</v>
      </c>
      <c r="L141" s="134">
        <v>0</v>
      </c>
      <c r="M141" s="180">
        <v>0</v>
      </c>
      <c r="N141" s="97"/>
      <c r="O141" s="97"/>
      <c r="P141" s="128"/>
      <c r="Q141" s="128"/>
      <c r="R141" s="98"/>
      <c r="S141" s="98"/>
      <c r="T141" s="97"/>
      <c r="U141" s="97"/>
      <c r="V141" s="97"/>
      <c r="W141" s="97"/>
      <c r="X141" s="99"/>
      <c r="Y141" s="99"/>
      <c r="Z141" s="99"/>
      <c r="AA141" s="99"/>
      <c r="AB141" s="97"/>
      <c r="AC141" s="95"/>
      <c r="AD141" s="95"/>
      <c r="AE141" s="95"/>
      <c r="AF141" s="96"/>
      <c r="AG141" s="95"/>
      <c r="AH141" s="97"/>
      <c r="AI141" s="97"/>
      <c r="AJ141" s="97"/>
      <c r="AK141" s="96"/>
      <c r="AL141" s="96"/>
      <c r="AM141" s="96"/>
      <c r="AN141" s="100"/>
      <c r="AO141" s="101"/>
      <c r="AQ141" s="102"/>
      <c r="AR141" s="102"/>
      <c r="AS141" s="102"/>
      <c r="AT141" s="124"/>
      <c r="AU141" s="103"/>
      <c r="AV141" s="104"/>
      <c r="AW141" s="105"/>
      <c r="AX141" s="94">
        <v>1</v>
      </c>
      <c r="AY141" s="106">
        <v>7500</v>
      </c>
      <c r="BA141" s="106"/>
      <c r="BB141" s="106"/>
      <c r="BC141" s="106"/>
      <c r="BD141" s="95"/>
      <c r="BE141" s="106"/>
      <c r="BF141" s="97"/>
      <c r="BG141" s="97"/>
      <c r="BH141" s="106"/>
      <c r="BJ141" s="97"/>
      <c r="BK141" s="95"/>
      <c r="BL141" s="106"/>
      <c r="BN141" s="97"/>
      <c r="BP141" s="106"/>
      <c r="BR141" s="97"/>
      <c r="BT141" s="106"/>
      <c r="BU141" s="106"/>
      <c r="BV141" s="106"/>
      <c r="BW141" s="106"/>
      <c r="BX141" s="106"/>
      <c r="BY141" s="106"/>
      <c r="BZ141" s="95"/>
      <c r="CA141" s="95"/>
      <c r="CB141" s="95"/>
      <c r="CC141" s="97"/>
      <c r="CD141" s="97"/>
    </row>
    <row r="142" spans="1:83" x14ac:dyDescent="0.25">
      <c r="A142" s="2">
        <v>139</v>
      </c>
      <c r="B142" s="2" t="s">
        <v>161</v>
      </c>
      <c r="C142" s="16">
        <v>550</v>
      </c>
      <c r="D142" s="151"/>
      <c r="F142" s="175">
        <v>550</v>
      </c>
      <c r="G142" s="18">
        <v>5.6363636363636366E-2</v>
      </c>
      <c r="H142" s="163">
        <v>4.363636363636364E-2</v>
      </c>
      <c r="I142" s="170">
        <v>0.95090909090909093</v>
      </c>
      <c r="J142" s="163">
        <v>0.8</v>
      </c>
      <c r="K142" s="163">
        <v>0.50367647058823528</v>
      </c>
      <c r="L142" s="135">
        <v>1.8363636363636364</v>
      </c>
      <c r="M142" s="179">
        <v>5.0090909090909088</v>
      </c>
      <c r="N142" s="18"/>
      <c r="O142" s="18"/>
      <c r="P142" s="127"/>
      <c r="Q142" s="127"/>
      <c r="R142" s="23" t="s">
        <v>174</v>
      </c>
      <c r="S142" s="23"/>
      <c r="X142" s="24"/>
      <c r="Y142" s="24"/>
      <c r="Z142" s="24"/>
      <c r="AA142" s="24"/>
      <c r="AB142" s="18">
        <v>0.27</v>
      </c>
      <c r="AC142" s="16">
        <v>11</v>
      </c>
      <c r="AD142" s="16">
        <v>39</v>
      </c>
      <c r="AE142" s="16">
        <v>32</v>
      </c>
      <c r="AF142" s="17"/>
      <c r="AG142" s="16">
        <v>82</v>
      </c>
      <c r="AH142" s="18">
        <v>0.45121951219512196</v>
      </c>
      <c r="AI142" s="18">
        <v>3.6585365853658534E-2</v>
      </c>
      <c r="AK142" s="17"/>
      <c r="AL142" s="17"/>
      <c r="AM142" s="17"/>
      <c r="AN142" s="7"/>
      <c r="AO142" s="8"/>
      <c r="AT142" s="120">
        <v>1010</v>
      </c>
      <c r="AU142" s="25">
        <v>855000</v>
      </c>
      <c r="AV142" s="26">
        <v>2755</v>
      </c>
      <c r="AW142" s="27">
        <v>4268589</v>
      </c>
      <c r="AX142" s="2">
        <v>4</v>
      </c>
      <c r="AY142" s="11">
        <v>22500</v>
      </c>
      <c r="BA142" s="11"/>
      <c r="BB142" s="11"/>
      <c r="BC142" s="11"/>
      <c r="BD142" s="16"/>
      <c r="BF142" s="18">
        <v>0.8</v>
      </c>
      <c r="BG142" s="18">
        <v>0.7</v>
      </c>
      <c r="BH142" s="11">
        <v>2984</v>
      </c>
      <c r="BI142" s="2">
        <v>7</v>
      </c>
      <c r="BJ142" s="18">
        <v>0.7</v>
      </c>
      <c r="BK142" s="16">
        <v>20153</v>
      </c>
      <c r="BL142" s="11">
        <v>2879</v>
      </c>
      <c r="BM142" s="2">
        <v>2</v>
      </c>
      <c r="BN142" s="18">
        <v>0.2</v>
      </c>
      <c r="BO142" s="2">
        <v>738</v>
      </c>
      <c r="BP142" s="11">
        <v>369</v>
      </c>
      <c r="BQ142" s="2">
        <v>0</v>
      </c>
      <c r="BR142" s="18">
        <v>0</v>
      </c>
      <c r="BS142" s="2">
        <v>0</v>
      </c>
      <c r="BT142" s="11">
        <v>0</v>
      </c>
      <c r="BU142" s="11">
        <v>23495.625</v>
      </c>
      <c r="BV142" s="11">
        <v>23776.571428571428</v>
      </c>
      <c r="BW142" s="11">
        <v>21529</v>
      </c>
      <c r="BX142" s="11" t="s">
        <v>299</v>
      </c>
      <c r="BY142" s="11" t="s">
        <v>299</v>
      </c>
      <c r="BZ142" s="16" t="s">
        <v>299</v>
      </c>
      <c r="CB142" s="16">
        <v>23495.625</v>
      </c>
      <c r="CC142" s="18">
        <v>-5.2641653905050045E-4</v>
      </c>
      <c r="CD142" s="18">
        <v>0.18374814217699065</v>
      </c>
      <c r="CE142" s="2">
        <v>8</v>
      </c>
    </row>
    <row r="143" spans="1:83" s="94" customFormat="1" x14ac:dyDescent="0.25">
      <c r="A143" s="94">
        <v>140</v>
      </c>
      <c r="B143" s="94" t="s">
        <v>162</v>
      </c>
      <c r="C143" s="95">
        <v>811</v>
      </c>
      <c r="D143" s="152"/>
      <c r="E143" s="95"/>
      <c r="F143" s="176">
        <v>811</v>
      </c>
      <c r="G143" s="97">
        <v>0.11097410604192355</v>
      </c>
      <c r="H143" s="164">
        <v>3.2059186189889025E-2</v>
      </c>
      <c r="I143" s="171">
        <v>0.94081381011097409</v>
      </c>
      <c r="J143" s="164">
        <v>0.8014796547472256</v>
      </c>
      <c r="K143" s="164">
        <v>0.50931677018633537</v>
      </c>
      <c r="L143" s="134"/>
      <c r="M143" s="180"/>
      <c r="N143" s="97"/>
      <c r="O143" s="97"/>
      <c r="P143" s="128" t="s">
        <v>197</v>
      </c>
      <c r="Q143" s="128"/>
      <c r="R143" s="98" t="s">
        <v>169</v>
      </c>
      <c r="S143" s="98"/>
      <c r="T143" s="97"/>
      <c r="U143" s="97"/>
      <c r="V143" s="97"/>
      <c r="W143" s="97"/>
      <c r="X143" s="99"/>
      <c r="Y143" s="99"/>
      <c r="Z143" s="99"/>
      <c r="AA143" s="99"/>
      <c r="AB143" s="97">
        <v>0.2</v>
      </c>
      <c r="AC143" s="95">
        <v>23</v>
      </c>
      <c r="AD143" s="95">
        <v>45</v>
      </c>
      <c r="AE143" s="95">
        <v>22</v>
      </c>
      <c r="AF143" s="96"/>
      <c r="AG143" s="95">
        <v>90</v>
      </c>
      <c r="AH143" s="97">
        <v>0.45555555555555555</v>
      </c>
      <c r="AI143" s="97">
        <v>2.2222222222222223E-2</v>
      </c>
      <c r="AJ143" s="97"/>
      <c r="AK143" s="96"/>
      <c r="AL143" s="96"/>
      <c r="AM143" s="96"/>
      <c r="AN143" s="100"/>
      <c r="AO143" s="101"/>
      <c r="AQ143" s="102"/>
      <c r="AR143" s="102"/>
      <c r="AS143" s="102"/>
      <c r="AT143" s="124" t="s">
        <v>318</v>
      </c>
      <c r="AU143" s="103" t="s">
        <v>318</v>
      </c>
      <c r="AV143" s="104" t="s">
        <v>318</v>
      </c>
      <c r="AW143" s="105" t="s">
        <v>318</v>
      </c>
      <c r="AX143" s="94">
        <v>4</v>
      </c>
      <c r="AY143" s="106">
        <v>14468</v>
      </c>
      <c r="BA143" s="106"/>
      <c r="BB143" s="106"/>
      <c r="BC143" s="106"/>
      <c r="BD143" s="95"/>
      <c r="BE143" s="106"/>
      <c r="BF143" s="97">
        <v>1</v>
      </c>
      <c r="BG143" s="97">
        <v>0.6</v>
      </c>
      <c r="BH143" s="106">
        <v>5057</v>
      </c>
      <c r="BI143" s="94">
        <v>3</v>
      </c>
      <c r="BJ143" s="97">
        <v>0.6</v>
      </c>
      <c r="BK143" s="95">
        <v>12327</v>
      </c>
      <c r="BL143" s="106">
        <v>4109</v>
      </c>
      <c r="BM143" s="94">
        <v>1</v>
      </c>
      <c r="BN143" s="97">
        <v>0.2</v>
      </c>
      <c r="BO143" s="94">
        <v>2844</v>
      </c>
      <c r="BP143" s="106">
        <v>2844</v>
      </c>
      <c r="BQ143" s="94">
        <v>0</v>
      </c>
      <c r="BR143" s="97">
        <v>0</v>
      </c>
      <c r="BS143" s="94">
        <v>0</v>
      </c>
      <c r="BT143" s="106">
        <v>0</v>
      </c>
      <c r="BU143" s="106">
        <v>22314.5</v>
      </c>
      <c r="BV143" s="106">
        <v>21794</v>
      </c>
      <c r="BW143" s="106">
        <v>19563</v>
      </c>
      <c r="BX143" s="106">
        <v>26107</v>
      </c>
      <c r="BY143" s="106" t="s">
        <v>299</v>
      </c>
      <c r="BZ143" s="95" t="s">
        <v>299</v>
      </c>
      <c r="CA143" s="95"/>
      <c r="CB143" s="95">
        <v>22314.5</v>
      </c>
      <c r="CC143" s="97">
        <v>2.0927916323528528E-2</v>
      </c>
      <c r="CD143" s="97">
        <v>0.13244020796620459</v>
      </c>
      <c r="CE143" s="94">
        <v>4</v>
      </c>
    </row>
    <row r="144" spans="1:83" x14ac:dyDescent="0.25">
      <c r="A144" s="2">
        <v>141</v>
      </c>
      <c r="B144" s="2" t="s">
        <v>163</v>
      </c>
      <c r="C144" s="16">
        <v>110</v>
      </c>
      <c r="D144" s="151"/>
      <c r="F144" s="175">
        <v>110</v>
      </c>
      <c r="G144" s="18">
        <v>0.25454545454545452</v>
      </c>
      <c r="H144" s="163">
        <v>0.1</v>
      </c>
      <c r="I144" s="170">
        <v>0.96363636363636362</v>
      </c>
      <c r="J144" s="163">
        <v>0.81818181818181823</v>
      </c>
      <c r="K144" s="163">
        <v>0.49541284403669728</v>
      </c>
      <c r="M144" s="179"/>
      <c r="N144" s="18"/>
      <c r="O144" s="18"/>
      <c r="P144" s="127" t="s">
        <v>197</v>
      </c>
      <c r="Q144" s="127"/>
      <c r="R144" s="23" t="s">
        <v>212</v>
      </c>
      <c r="S144" s="23"/>
      <c r="X144" s="24"/>
      <c r="Y144" s="24"/>
      <c r="Z144" s="24"/>
      <c r="AA144" s="24"/>
      <c r="AC144" s="16"/>
      <c r="AD144" s="16"/>
      <c r="AE144" s="16"/>
      <c r="AF144" s="17"/>
      <c r="AG144" s="16"/>
      <c r="AK144" s="17"/>
      <c r="AL144" s="17"/>
      <c r="AM144" s="17"/>
      <c r="AN144" s="7"/>
      <c r="AO144" s="8"/>
      <c r="AT144" s="120" t="s">
        <v>318</v>
      </c>
      <c r="AU144" s="25" t="s">
        <v>318</v>
      </c>
      <c r="AV144" s="26" t="s">
        <v>318</v>
      </c>
      <c r="AW144" s="27" t="s">
        <v>318</v>
      </c>
      <c r="AY144" s="11"/>
      <c r="BA144" s="11"/>
      <c r="BB144" s="11"/>
      <c r="BC144" s="11"/>
      <c r="BD144" s="16"/>
      <c r="BF144" s="18">
        <v>1</v>
      </c>
      <c r="BG144" s="18">
        <v>1</v>
      </c>
      <c r="BH144" s="11">
        <v>3367</v>
      </c>
      <c r="BI144" s="2">
        <v>2</v>
      </c>
      <c r="BJ144" s="18">
        <v>1</v>
      </c>
      <c r="BK144" s="16">
        <v>6734</v>
      </c>
      <c r="BL144" s="11">
        <v>3367</v>
      </c>
      <c r="BM144" s="2">
        <v>0</v>
      </c>
      <c r="BN144" s="18">
        <v>0</v>
      </c>
      <c r="BO144" s="2">
        <v>0</v>
      </c>
      <c r="BP144" s="11">
        <v>0</v>
      </c>
      <c r="BQ144" s="2">
        <v>0</v>
      </c>
      <c r="BR144" s="18">
        <v>0</v>
      </c>
      <c r="BS144" s="2">
        <v>0</v>
      </c>
      <c r="BT144" s="11">
        <v>0</v>
      </c>
      <c r="CB144" s="16">
        <v>0</v>
      </c>
      <c r="CE144" s="2">
        <v>2</v>
      </c>
    </row>
    <row r="145" spans="1:83" s="94" customFormat="1" x14ac:dyDescent="0.25">
      <c r="A145" s="94">
        <v>142</v>
      </c>
      <c r="B145" s="94" t="s">
        <v>164</v>
      </c>
      <c r="C145" s="95">
        <v>512</v>
      </c>
      <c r="D145" s="152"/>
      <c r="E145" s="95"/>
      <c r="F145" s="176">
        <v>512</v>
      </c>
      <c r="G145" s="97">
        <v>9.1796875E-2</v>
      </c>
      <c r="H145" s="164">
        <v>3.3203125E-2</v>
      </c>
      <c r="I145" s="171">
        <v>0.966796875</v>
      </c>
      <c r="J145" s="164">
        <v>0.78125</v>
      </c>
      <c r="K145" s="164">
        <v>0.51669941060903735</v>
      </c>
      <c r="L145" s="134"/>
      <c r="M145" s="180"/>
      <c r="N145" s="97"/>
      <c r="O145" s="97"/>
      <c r="P145" s="128" t="s">
        <v>197</v>
      </c>
      <c r="Q145" s="128"/>
      <c r="R145" s="98" t="s">
        <v>213</v>
      </c>
      <c r="S145" s="98"/>
      <c r="T145" s="97"/>
      <c r="U145" s="97"/>
      <c r="V145" s="97"/>
      <c r="W145" s="97"/>
      <c r="X145" s="99"/>
      <c r="Y145" s="99"/>
      <c r="Z145" s="99"/>
      <c r="AA145" s="99"/>
      <c r="AB145" s="97">
        <v>0.46</v>
      </c>
      <c r="AC145" s="95">
        <v>17</v>
      </c>
      <c r="AD145" s="95">
        <v>39</v>
      </c>
      <c r="AE145" s="95">
        <v>13</v>
      </c>
      <c r="AF145" s="96"/>
      <c r="AG145" s="95">
        <v>69</v>
      </c>
      <c r="AH145" s="97">
        <v>0.6376811594202898</v>
      </c>
      <c r="AI145" s="97">
        <v>2.8985507246376812E-2</v>
      </c>
      <c r="AJ145" s="97"/>
      <c r="AK145" s="96"/>
      <c r="AL145" s="96"/>
      <c r="AM145" s="96"/>
      <c r="AN145" s="100"/>
      <c r="AO145" s="101"/>
      <c r="AQ145" s="102"/>
      <c r="AR145" s="102"/>
      <c r="AS145" s="102"/>
      <c r="AT145" s="124" t="s">
        <v>318</v>
      </c>
      <c r="AU145" s="103" t="s">
        <v>318</v>
      </c>
      <c r="AV145" s="104" t="s">
        <v>318</v>
      </c>
      <c r="AW145" s="105" t="s">
        <v>318</v>
      </c>
      <c r="AY145" s="106"/>
      <c r="BA145" s="106"/>
      <c r="BB145" s="106"/>
      <c r="BC145" s="106"/>
      <c r="BD145" s="95"/>
      <c r="BE145" s="106"/>
      <c r="BF145" s="97">
        <v>1</v>
      </c>
      <c r="BG145" s="97">
        <v>1</v>
      </c>
      <c r="BH145" s="106">
        <v>4184</v>
      </c>
      <c r="BI145" s="94">
        <v>7</v>
      </c>
      <c r="BJ145" s="97">
        <v>1</v>
      </c>
      <c r="BK145" s="95">
        <v>26558</v>
      </c>
      <c r="BL145" s="106">
        <v>3794</v>
      </c>
      <c r="BM145" s="94">
        <v>2</v>
      </c>
      <c r="BN145" s="97">
        <v>0.2857142857142857</v>
      </c>
      <c r="BO145" s="94">
        <v>2730</v>
      </c>
      <c r="BP145" s="106">
        <v>1365</v>
      </c>
      <c r="BQ145" s="94">
        <v>0</v>
      </c>
      <c r="BR145" s="97">
        <v>0</v>
      </c>
      <c r="BS145" s="94">
        <v>0</v>
      </c>
      <c r="BT145" s="106">
        <v>0</v>
      </c>
      <c r="BU145" s="106">
        <v>21923.142857142859</v>
      </c>
      <c r="BV145" s="106">
        <v>21671.5</v>
      </c>
      <c r="BW145" s="106">
        <v>23433</v>
      </c>
      <c r="BX145" s="106" t="s">
        <v>299</v>
      </c>
      <c r="BY145" s="106" t="s">
        <v>299</v>
      </c>
      <c r="BZ145" s="95" t="s">
        <v>299</v>
      </c>
      <c r="CA145" s="95"/>
      <c r="CB145" s="95">
        <v>21923.142857142859</v>
      </c>
      <c r="CC145" s="97">
        <v>-1.1455780840554319E-2</v>
      </c>
      <c r="CD145" s="97">
        <v>0.10096616305737749</v>
      </c>
      <c r="CE145" s="94">
        <v>7</v>
      </c>
    </row>
    <row r="146" spans="1:83" x14ac:dyDescent="0.25">
      <c r="A146" s="2">
        <v>143</v>
      </c>
      <c r="B146" s="2" t="s">
        <v>119</v>
      </c>
      <c r="C146" s="16">
        <v>68</v>
      </c>
      <c r="D146" s="151"/>
      <c r="F146" s="175">
        <v>68</v>
      </c>
      <c r="G146" s="18">
        <v>1</v>
      </c>
      <c r="H146" s="163">
        <v>0</v>
      </c>
      <c r="I146" s="170">
        <v>1</v>
      </c>
      <c r="J146" s="163">
        <v>0.41176470588235292</v>
      </c>
      <c r="K146" s="163">
        <v>0.13235294117647059</v>
      </c>
      <c r="L146" s="135">
        <v>1.2794117647058822</v>
      </c>
      <c r="M146" s="179">
        <v>1.3529411764705883</v>
      </c>
      <c r="N146" s="18">
        <v>0.47368421052631576</v>
      </c>
      <c r="O146" s="18"/>
      <c r="P146" s="127" t="s">
        <v>214</v>
      </c>
      <c r="Q146" s="127"/>
      <c r="R146" s="23"/>
      <c r="S146" s="23"/>
      <c r="X146" s="24"/>
      <c r="Y146" s="24"/>
      <c r="Z146" s="24"/>
      <c r="AA146" s="24"/>
      <c r="AB146" s="18">
        <v>0.95</v>
      </c>
      <c r="AC146" s="16">
        <v>73</v>
      </c>
      <c r="AD146" s="16"/>
      <c r="AE146" s="16"/>
      <c r="AF146" s="17"/>
      <c r="AG146" s="16">
        <v>73</v>
      </c>
      <c r="AK146" s="17"/>
      <c r="AL146" s="17"/>
      <c r="AM146" s="17"/>
      <c r="AN146" s="7">
        <v>10</v>
      </c>
      <c r="AO146" s="8">
        <v>0</v>
      </c>
      <c r="AP146" s="2">
        <v>0</v>
      </c>
      <c r="AQ146" s="3">
        <v>0</v>
      </c>
      <c r="AT146" s="120">
        <v>87</v>
      </c>
      <c r="AU146" s="25">
        <v>104000</v>
      </c>
      <c r="AV146" s="26">
        <v>92</v>
      </c>
      <c r="AW146" s="27">
        <v>329169.5</v>
      </c>
      <c r="AX146" s="2">
        <v>16</v>
      </c>
      <c r="AY146" s="11">
        <v>71216</v>
      </c>
      <c r="BA146" s="11"/>
      <c r="BB146" s="11"/>
      <c r="BC146" s="11"/>
      <c r="BD146" s="16"/>
    </row>
    <row r="147" spans="1:83" s="94" customFormat="1" x14ac:dyDescent="0.25">
      <c r="A147" s="94">
        <v>144</v>
      </c>
      <c r="B147" s="94" t="s">
        <v>131</v>
      </c>
      <c r="C147" s="95">
        <v>48</v>
      </c>
      <c r="D147" s="152"/>
      <c r="E147" s="95"/>
      <c r="F147" s="176">
        <v>48</v>
      </c>
      <c r="G147" s="97">
        <v>1</v>
      </c>
      <c r="H147" s="164">
        <v>0</v>
      </c>
      <c r="I147" s="171">
        <v>1</v>
      </c>
      <c r="J147" s="164">
        <v>0.5</v>
      </c>
      <c r="K147" s="164">
        <v>0.14583333333333334</v>
      </c>
      <c r="L147" s="134">
        <v>1.125</v>
      </c>
      <c r="M147" s="180">
        <v>1.0416666666666667</v>
      </c>
      <c r="N147" s="97">
        <v>0.62</v>
      </c>
      <c r="O147" s="97"/>
      <c r="P147" s="128" t="s">
        <v>206</v>
      </c>
      <c r="Q147" s="128"/>
      <c r="R147" s="98" t="s">
        <v>197</v>
      </c>
      <c r="S147" s="98"/>
      <c r="T147" s="97"/>
      <c r="U147" s="97"/>
      <c r="V147" s="97"/>
      <c r="W147" s="97"/>
      <c r="X147" s="99"/>
      <c r="Y147" s="99"/>
      <c r="Z147" s="99"/>
      <c r="AA147" s="99"/>
      <c r="AB147" s="97"/>
      <c r="AC147" s="95">
        <v>14</v>
      </c>
      <c r="AD147" s="95"/>
      <c r="AE147" s="95"/>
      <c r="AF147" s="96"/>
      <c r="AG147" s="95">
        <v>14</v>
      </c>
      <c r="AH147" s="97"/>
      <c r="AI147" s="97"/>
      <c r="AJ147" s="97"/>
      <c r="AK147" s="96"/>
      <c r="AL147" s="96"/>
      <c r="AM147" s="96"/>
      <c r="AN147" s="100"/>
      <c r="AO147" s="101"/>
      <c r="AQ147" s="102"/>
      <c r="AR147" s="102"/>
      <c r="AS147" s="102"/>
      <c r="AT147" s="124">
        <v>54</v>
      </c>
      <c r="AU147" s="103">
        <v>73000</v>
      </c>
      <c r="AV147" s="104">
        <v>50</v>
      </c>
      <c r="AW147" s="105">
        <v>200953</v>
      </c>
      <c r="AX147" s="94">
        <v>9</v>
      </c>
      <c r="AY147" s="106">
        <v>47788</v>
      </c>
      <c r="BA147" s="106"/>
      <c r="BB147" s="106"/>
      <c r="BC147" s="106"/>
      <c r="BD147" s="95"/>
      <c r="BE147" s="106"/>
      <c r="BF147" s="97"/>
      <c r="BG147" s="97"/>
      <c r="BH147" s="106"/>
      <c r="BJ147" s="97"/>
      <c r="BK147" s="95"/>
      <c r="BL147" s="106"/>
      <c r="BN147" s="97"/>
      <c r="BP147" s="106"/>
      <c r="BR147" s="97"/>
      <c r="BT147" s="106"/>
      <c r="BU147" s="106"/>
      <c r="BV147" s="106"/>
      <c r="BW147" s="106"/>
      <c r="BX147" s="106"/>
      <c r="BY147" s="106"/>
      <c r="BZ147" s="95"/>
      <c r="CA147" s="95"/>
      <c r="CB147" s="95"/>
      <c r="CC147" s="97"/>
      <c r="CD147" s="97"/>
    </row>
    <row r="148" spans="1:83" x14ac:dyDescent="0.25">
      <c r="A148" s="2">
        <v>145</v>
      </c>
      <c r="B148" s="2" t="s">
        <v>114</v>
      </c>
      <c r="C148" s="16">
        <v>59</v>
      </c>
      <c r="D148" s="151"/>
      <c r="F148" s="175">
        <v>59</v>
      </c>
      <c r="G148" s="18">
        <v>0.52542372881355937</v>
      </c>
      <c r="H148" s="163">
        <v>0</v>
      </c>
      <c r="I148" s="170">
        <v>1</v>
      </c>
      <c r="J148" s="163">
        <v>0.44827586206896552</v>
      </c>
      <c r="K148" s="163">
        <v>0.3559322033898305</v>
      </c>
      <c r="L148" s="135">
        <v>0</v>
      </c>
      <c r="M148" s="179">
        <v>0</v>
      </c>
      <c r="N148" s="18"/>
      <c r="O148" s="18"/>
      <c r="P148" s="127"/>
      <c r="Q148" s="127"/>
      <c r="R148" s="23" t="s">
        <v>197</v>
      </c>
      <c r="S148" s="23"/>
      <c r="X148" s="24"/>
      <c r="Y148" s="24"/>
      <c r="Z148" s="24"/>
      <c r="AA148" s="24"/>
      <c r="AB148" s="18">
        <v>0.8</v>
      </c>
      <c r="AC148" s="16">
        <v>47</v>
      </c>
      <c r="AD148" s="16"/>
      <c r="AE148" s="16"/>
      <c r="AF148" s="17"/>
      <c r="AG148" s="16">
        <v>47</v>
      </c>
      <c r="AK148" s="17"/>
      <c r="AL148" s="17"/>
      <c r="AM148" s="17"/>
      <c r="AN148" s="7"/>
      <c r="AO148" s="8"/>
      <c r="AV148" s="26"/>
      <c r="AW148" s="27"/>
      <c r="AX148" s="2">
        <v>6</v>
      </c>
      <c r="AY148" s="11">
        <v>34071</v>
      </c>
      <c r="BA148" s="11"/>
      <c r="BB148" s="11"/>
      <c r="BC148" s="11"/>
      <c r="BD148" s="16"/>
    </row>
    <row r="149" spans="1:83" s="94" customFormat="1" x14ac:dyDescent="0.25">
      <c r="A149" s="94">
        <v>146</v>
      </c>
      <c r="B149" s="94" t="s">
        <v>130</v>
      </c>
      <c r="C149" s="95">
        <v>22</v>
      </c>
      <c r="D149" s="152"/>
      <c r="E149" s="95"/>
      <c r="F149" s="176">
        <v>22</v>
      </c>
      <c r="G149" s="97">
        <v>1</v>
      </c>
      <c r="H149" s="164">
        <v>0</v>
      </c>
      <c r="I149" s="171">
        <v>1</v>
      </c>
      <c r="J149" s="164">
        <v>0.18181818181818182</v>
      </c>
      <c r="K149" s="164">
        <v>9.0909090909090912E-2</v>
      </c>
      <c r="L149" s="134">
        <v>1.1363636363636365</v>
      </c>
      <c r="M149" s="180">
        <v>0</v>
      </c>
      <c r="N149" s="97">
        <v>0.75</v>
      </c>
      <c r="O149" s="97"/>
      <c r="P149" s="128" t="s">
        <v>197</v>
      </c>
      <c r="Q149" s="128"/>
      <c r="R149" s="98" t="s">
        <v>197</v>
      </c>
      <c r="S149" s="98"/>
      <c r="T149" s="97"/>
      <c r="U149" s="97"/>
      <c r="V149" s="97"/>
      <c r="W149" s="97"/>
      <c r="X149" s="99"/>
      <c r="Y149" s="99"/>
      <c r="Z149" s="99"/>
      <c r="AA149" s="99"/>
      <c r="AB149" s="97"/>
      <c r="AC149" s="95"/>
      <c r="AD149" s="95"/>
      <c r="AE149" s="95"/>
      <c r="AF149" s="96"/>
      <c r="AG149" s="95"/>
      <c r="AH149" s="97"/>
      <c r="AI149" s="97"/>
      <c r="AJ149" s="97"/>
      <c r="AK149" s="96"/>
      <c r="AL149" s="96"/>
      <c r="AM149" s="96"/>
      <c r="AN149" s="100"/>
      <c r="AO149" s="101"/>
      <c r="AQ149" s="102"/>
      <c r="AR149" s="102"/>
      <c r="AS149" s="102"/>
      <c r="AT149" s="124">
        <v>25</v>
      </c>
      <c r="AU149" s="103">
        <v>40000</v>
      </c>
      <c r="AV149" s="104"/>
      <c r="AW149" s="105"/>
      <c r="AX149" s="94">
        <v>31</v>
      </c>
      <c r="AY149" s="106">
        <v>171199</v>
      </c>
      <c r="BA149" s="106"/>
      <c r="BB149" s="106"/>
      <c r="BC149" s="106"/>
      <c r="BD149" s="95"/>
      <c r="BE149" s="106"/>
      <c r="BF149" s="97"/>
      <c r="BG149" s="97"/>
      <c r="BH149" s="106"/>
      <c r="BJ149" s="97"/>
      <c r="BK149" s="95"/>
      <c r="BL149" s="106"/>
      <c r="BN149" s="97"/>
      <c r="BP149" s="106"/>
      <c r="BR149" s="97"/>
      <c r="BT149" s="106"/>
      <c r="BU149" s="106"/>
      <c r="BV149" s="106"/>
      <c r="BW149" s="106"/>
      <c r="BX149" s="106"/>
      <c r="BY149" s="106"/>
      <c r="BZ149" s="95"/>
      <c r="CA149" s="95"/>
      <c r="CB149" s="95"/>
      <c r="CC149" s="97"/>
      <c r="CD149" s="97"/>
    </row>
    <row r="150" spans="1:83" x14ac:dyDescent="0.25">
      <c r="A150" s="2">
        <v>147</v>
      </c>
      <c r="B150" s="2" t="s">
        <v>132</v>
      </c>
      <c r="C150" s="16">
        <v>5154</v>
      </c>
      <c r="D150" s="151"/>
      <c r="F150" s="175">
        <v>5154</v>
      </c>
      <c r="G150" s="18">
        <v>6.5386107877376795E-2</v>
      </c>
      <c r="H150" s="163">
        <v>7.4505238649592548E-2</v>
      </c>
      <c r="I150" s="170">
        <v>0.87708737864077668</v>
      </c>
      <c r="J150" s="163">
        <v>0.71866511447419479</v>
      </c>
      <c r="K150" s="163">
        <v>0.18309859154929578</v>
      </c>
      <c r="L150" s="135">
        <v>0.68606907256499805</v>
      </c>
      <c r="M150" s="179">
        <v>3.2857974388824216</v>
      </c>
      <c r="N150" s="18">
        <v>0.05</v>
      </c>
      <c r="O150" s="18"/>
      <c r="P150" s="127" t="s">
        <v>215</v>
      </c>
      <c r="Q150" s="127"/>
      <c r="R150" s="23" t="s">
        <v>173</v>
      </c>
      <c r="S150" s="23"/>
      <c r="X150" s="24"/>
      <c r="Y150" s="24"/>
      <c r="Z150" s="24"/>
      <c r="AA150" s="24"/>
      <c r="AB150" s="18">
        <v>0.36</v>
      </c>
      <c r="AC150" s="16">
        <v>18</v>
      </c>
      <c r="AD150" s="16">
        <v>194</v>
      </c>
      <c r="AE150" s="16">
        <v>1</v>
      </c>
      <c r="AF150" s="17"/>
      <c r="AG150" s="16">
        <v>213</v>
      </c>
      <c r="AH150" s="18">
        <v>0.39906103286384975</v>
      </c>
      <c r="AI150" s="18">
        <v>1.4084507042253521E-2</v>
      </c>
      <c r="AK150" s="17"/>
      <c r="AL150" s="17"/>
      <c r="AM150" s="17"/>
      <c r="AN150" s="7">
        <v>13184</v>
      </c>
      <c r="AO150" s="8">
        <v>0.14499999999999999</v>
      </c>
      <c r="AP150" s="2">
        <v>7841</v>
      </c>
      <c r="AQ150" s="3">
        <v>0.186</v>
      </c>
      <c r="AT150" s="120">
        <v>3536</v>
      </c>
      <c r="AU150" s="25">
        <v>3494000</v>
      </c>
      <c r="AV150" s="26">
        <v>5889</v>
      </c>
      <c r="AW150" s="27">
        <v>33064468</v>
      </c>
      <c r="AX150" s="2">
        <v>116</v>
      </c>
      <c r="AY150" s="11">
        <v>434127</v>
      </c>
      <c r="AZ150" s="2">
        <v>12</v>
      </c>
      <c r="BA150" s="11">
        <v>32595</v>
      </c>
      <c r="BB150" s="11"/>
      <c r="BC150" s="11"/>
      <c r="BD150" s="16">
        <v>69</v>
      </c>
      <c r="BE150" s="11">
        <v>181652.92</v>
      </c>
      <c r="BF150" s="18">
        <v>0.83</v>
      </c>
      <c r="BG150" s="18">
        <v>0.74</v>
      </c>
      <c r="BH150" s="11">
        <v>5806</v>
      </c>
      <c r="BI150" s="2">
        <v>99</v>
      </c>
      <c r="BJ150" s="18">
        <v>0.71739130434782605</v>
      </c>
      <c r="BK150" s="16">
        <v>461835</v>
      </c>
      <c r="BL150" s="11">
        <v>4665</v>
      </c>
      <c r="BM150" s="2">
        <v>70</v>
      </c>
      <c r="BN150" s="18">
        <v>0.50724637681159424</v>
      </c>
      <c r="BO150" s="2">
        <v>96320</v>
      </c>
      <c r="BP150" s="11">
        <v>1376</v>
      </c>
      <c r="BQ150" s="2">
        <v>22</v>
      </c>
      <c r="BR150" s="18">
        <v>0.15942028985507245</v>
      </c>
      <c r="BS150" s="2">
        <v>34056</v>
      </c>
      <c r="BT150" s="11">
        <v>1548</v>
      </c>
      <c r="BU150" s="11">
        <v>21210.608695652172</v>
      </c>
      <c r="BV150" s="11">
        <v>20281.901639344262</v>
      </c>
      <c r="BW150" s="11">
        <v>20582.954545454544</v>
      </c>
      <c r="BX150" s="11">
        <v>22758.823529411766</v>
      </c>
      <c r="BY150" s="11">
        <v>23813.76923076923</v>
      </c>
      <c r="BZ150" s="16">
        <v>26360</v>
      </c>
      <c r="CB150" s="16">
        <v>20769.21</v>
      </c>
      <c r="CC150" s="18">
        <v>-4.7776619557431066E-2</v>
      </c>
      <c r="CD150" s="18">
        <v>-0.10483543588530386</v>
      </c>
      <c r="CE150" s="2">
        <v>100</v>
      </c>
    </row>
    <row r="151" spans="1:83" s="94" customFormat="1" x14ac:dyDescent="0.25">
      <c r="A151" s="94">
        <v>148</v>
      </c>
      <c r="B151" s="94" t="s">
        <v>84</v>
      </c>
      <c r="C151" s="95">
        <v>60</v>
      </c>
      <c r="D151" s="152"/>
      <c r="E151" s="95"/>
      <c r="F151" s="176">
        <v>60</v>
      </c>
      <c r="G151" s="97">
        <v>1</v>
      </c>
      <c r="H151" s="164">
        <v>0</v>
      </c>
      <c r="I151" s="171">
        <v>1</v>
      </c>
      <c r="J151" s="164">
        <v>0.18333333333333332</v>
      </c>
      <c r="K151" s="164">
        <v>0.14285714285714285</v>
      </c>
      <c r="L151" s="134">
        <v>8.2833333333333332</v>
      </c>
      <c r="M151" s="180">
        <v>145.73333333333332</v>
      </c>
      <c r="N151" s="97">
        <v>0.48</v>
      </c>
      <c r="O151" s="97"/>
      <c r="P151" s="128" t="s">
        <v>216</v>
      </c>
      <c r="Q151" s="128"/>
      <c r="R151" s="98" t="s">
        <v>197</v>
      </c>
      <c r="S151" s="98"/>
      <c r="T151" s="97"/>
      <c r="U151" s="97"/>
      <c r="V151" s="97"/>
      <c r="W151" s="97"/>
      <c r="X151" s="99"/>
      <c r="Y151" s="99"/>
      <c r="Z151" s="99"/>
      <c r="AA151" s="99"/>
      <c r="AB151" s="97">
        <v>0.49</v>
      </c>
      <c r="AC151" s="95">
        <v>71</v>
      </c>
      <c r="AD151" s="95"/>
      <c r="AE151" s="95"/>
      <c r="AF151" s="96"/>
      <c r="AG151" s="95">
        <v>71</v>
      </c>
      <c r="AH151" s="97"/>
      <c r="AI151" s="97"/>
      <c r="AJ151" s="97"/>
      <c r="AK151" s="96"/>
      <c r="AL151" s="96"/>
      <c r="AM151" s="96"/>
      <c r="AN151" s="100">
        <v>5591</v>
      </c>
      <c r="AO151" s="101">
        <v>9.1999999999999998E-2</v>
      </c>
      <c r="AP151" s="94">
        <v>3517</v>
      </c>
      <c r="AQ151" s="102">
        <v>9.7000000000000003E-2</v>
      </c>
      <c r="AR151" s="102"/>
      <c r="AS151" s="102"/>
      <c r="AT151" s="124">
        <v>497</v>
      </c>
      <c r="AU151" s="103">
        <v>607000</v>
      </c>
      <c r="AV151" s="104">
        <v>8744</v>
      </c>
      <c r="AW151" s="105">
        <v>29834423</v>
      </c>
      <c r="AX151" s="94">
        <v>25</v>
      </c>
      <c r="AY151" s="106">
        <v>125323</v>
      </c>
      <c r="BA151" s="106"/>
      <c r="BB151" s="106"/>
      <c r="BC151" s="106"/>
      <c r="BD151" s="95"/>
      <c r="BE151" s="106"/>
      <c r="BF151" s="97"/>
      <c r="BG151" s="97"/>
      <c r="BH151" s="106"/>
      <c r="BJ151" s="97"/>
      <c r="BK151" s="95"/>
      <c r="BL151" s="106"/>
      <c r="BN151" s="97"/>
      <c r="BP151" s="106"/>
      <c r="BR151" s="97"/>
      <c r="BT151" s="106"/>
      <c r="BU151" s="106"/>
      <c r="BV151" s="106"/>
      <c r="BW151" s="106"/>
      <c r="BX151" s="106"/>
      <c r="BY151" s="106"/>
      <c r="BZ151" s="95"/>
      <c r="CA151" s="95"/>
      <c r="CB151" s="95"/>
      <c r="CC151" s="97"/>
      <c r="CD151" s="97"/>
    </row>
    <row r="152" spans="1:83" x14ac:dyDescent="0.25">
      <c r="A152" s="2">
        <v>149</v>
      </c>
      <c r="B152" s="2" t="s">
        <v>87</v>
      </c>
      <c r="C152" s="16">
        <v>47</v>
      </c>
      <c r="D152" s="151"/>
      <c r="F152" s="175">
        <v>47</v>
      </c>
      <c r="G152" s="18">
        <v>0.86363636363636365</v>
      </c>
      <c r="H152" s="163">
        <v>0.13636363636363635</v>
      </c>
      <c r="I152" s="170">
        <v>0.97872340425531912</v>
      </c>
      <c r="J152" s="163">
        <v>0.1702127659574468</v>
      </c>
      <c r="K152" s="163">
        <v>7.407407407407407E-2</v>
      </c>
      <c r="M152" s="179"/>
      <c r="N152" s="18"/>
      <c r="O152" s="18"/>
      <c r="P152" s="127" t="s">
        <v>217</v>
      </c>
      <c r="Q152" s="127"/>
      <c r="R152" s="23" t="s">
        <v>197</v>
      </c>
      <c r="S152" s="23"/>
      <c r="X152" s="24"/>
      <c r="Y152" s="24"/>
      <c r="Z152" s="24"/>
      <c r="AA152" s="24"/>
      <c r="AB152" s="18">
        <v>0.53</v>
      </c>
      <c r="AC152" s="16">
        <v>83</v>
      </c>
      <c r="AD152" s="16"/>
      <c r="AE152" s="16"/>
      <c r="AF152" s="17"/>
      <c r="AG152" s="16">
        <v>83</v>
      </c>
      <c r="AK152" s="17"/>
      <c r="AL152" s="17"/>
      <c r="AM152" s="17"/>
      <c r="AN152" s="7"/>
      <c r="AO152" s="8"/>
      <c r="AT152" s="120" t="s">
        <v>318</v>
      </c>
      <c r="AU152" s="25" t="s">
        <v>318</v>
      </c>
      <c r="AV152" s="26"/>
      <c r="AW152" s="27"/>
      <c r="AY152" s="11"/>
      <c r="BA152" s="11"/>
      <c r="BB152" s="11"/>
      <c r="BC152" s="11"/>
      <c r="BD152" s="16"/>
    </row>
    <row r="153" spans="1:83" s="94" customFormat="1" x14ac:dyDescent="0.25">
      <c r="A153" s="94">
        <v>150</v>
      </c>
      <c r="B153" s="94" t="s">
        <v>126</v>
      </c>
      <c r="C153" s="95">
        <v>24</v>
      </c>
      <c r="D153" s="152"/>
      <c r="E153" s="95"/>
      <c r="F153" s="176">
        <v>24</v>
      </c>
      <c r="G153" s="97">
        <v>1</v>
      </c>
      <c r="H153" s="164">
        <v>0</v>
      </c>
      <c r="I153" s="171">
        <v>0.91666666666666663</v>
      </c>
      <c r="J153" s="164">
        <v>8.3333333333333329E-2</v>
      </c>
      <c r="K153" s="164">
        <v>0.5</v>
      </c>
      <c r="L153" s="134"/>
      <c r="M153" s="180"/>
      <c r="N153" s="97"/>
      <c r="O153" s="97"/>
      <c r="P153" s="128" t="s">
        <v>215</v>
      </c>
      <c r="Q153" s="128"/>
      <c r="R153" s="98" t="s">
        <v>197</v>
      </c>
      <c r="S153" s="98"/>
      <c r="T153" s="97"/>
      <c r="U153" s="97"/>
      <c r="V153" s="97"/>
      <c r="W153" s="97"/>
      <c r="X153" s="99"/>
      <c r="Y153" s="99"/>
      <c r="Z153" s="99"/>
      <c r="AA153" s="99"/>
      <c r="AB153" s="97">
        <v>0.49</v>
      </c>
      <c r="AC153" s="95">
        <v>39</v>
      </c>
      <c r="AD153" s="95"/>
      <c r="AE153" s="95"/>
      <c r="AF153" s="96"/>
      <c r="AG153" s="95">
        <v>39</v>
      </c>
      <c r="AH153" s="97"/>
      <c r="AI153" s="97"/>
      <c r="AJ153" s="97"/>
      <c r="AK153" s="96"/>
      <c r="AL153" s="96"/>
      <c r="AM153" s="96"/>
      <c r="AN153" s="100"/>
      <c r="AO153" s="101"/>
      <c r="AQ153" s="102"/>
      <c r="AR153" s="102"/>
      <c r="AS153" s="102"/>
      <c r="AT153" s="124" t="s">
        <v>318</v>
      </c>
      <c r="AU153" s="103" t="s">
        <v>318</v>
      </c>
      <c r="AV153" s="104"/>
      <c r="AW153" s="105"/>
      <c r="AY153" s="106"/>
      <c r="BA153" s="106"/>
      <c r="BB153" s="106"/>
      <c r="BC153" s="106"/>
      <c r="BD153" s="95"/>
      <c r="BE153" s="106"/>
      <c r="BF153" s="97"/>
      <c r="BG153" s="97"/>
      <c r="BH153" s="106"/>
      <c r="BJ153" s="97"/>
      <c r="BK153" s="95"/>
      <c r="BL153" s="106"/>
      <c r="BN153" s="97"/>
      <c r="BP153" s="106"/>
      <c r="BR153" s="97"/>
      <c r="BT153" s="106"/>
      <c r="BU153" s="106"/>
      <c r="BV153" s="106"/>
      <c r="BW153" s="106"/>
      <c r="BX153" s="106"/>
      <c r="BY153" s="106"/>
      <c r="BZ153" s="95"/>
      <c r="CA153" s="95"/>
      <c r="CB153" s="95"/>
      <c r="CC153" s="97"/>
      <c r="CD153" s="97"/>
    </row>
    <row r="154" spans="1:83" x14ac:dyDescent="0.25">
      <c r="A154" s="2">
        <v>151</v>
      </c>
      <c r="B154" s="2" t="s">
        <v>104</v>
      </c>
      <c r="C154" s="16">
        <v>33</v>
      </c>
      <c r="D154" s="151"/>
      <c r="F154" s="175">
        <v>33</v>
      </c>
      <c r="G154" s="18">
        <v>1</v>
      </c>
      <c r="H154" s="163">
        <v>0</v>
      </c>
      <c r="I154" s="170">
        <v>0.84848484848484851</v>
      </c>
      <c r="J154" s="163">
        <v>0.15151515151515152</v>
      </c>
      <c r="K154" s="163">
        <v>0.26666666666666666</v>
      </c>
      <c r="M154" s="179"/>
      <c r="N154" s="18"/>
      <c r="O154" s="18"/>
      <c r="P154" s="127" t="s">
        <v>187</v>
      </c>
      <c r="Q154" s="127"/>
      <c r="R154" s="23" t="s">
        <v>197</v>
      </c>
      <c r="S154" s="23"/>
      <c r="X154" s="24"/>
      <c r="Y154" s="24"/>
      <c r="Z154" s="24"/>
      <c r="AA154" s="24"/>
      <c r="AB154" s="18">
        <v>0.41</v>
      </c>
      <c r="AC154" s="16">
        <v>28</v>
      </c>
      <c r="AD154" s="16"/>
      <c r="AE154" s="16"/>
      <c r="AF154" s="17"/>
      <c r="AG154" s="16">
        <v>28</v>
      </c>
      <c r="AK154" s="17"/>
      <c r="AL154" s="17"/>
      <c r="AM154" s="17"/>
      <c r="AN154" s="7"/>
      <c r="AO154" s="8"/>
      <c r="AT154" s="120" t="s">
        <v>318</v>
      </c>
      <c r="AU154" s="25" t="s">
        <v>318</v>
      </c>
      <c r="AV154" s="26"/>
      <c r="AW154" s="27"/>
      <c r="AY154" s="11"/>
      <c r="BA154" s="11"/>
      <c r="BB154" s="11"/>
      <c r="BC154" s="11"/>
      <c r="BD154" s="16"/>
    </row>
    <row r="155" spans="1:83" s="94" customFormat="1" x14ac:dyDescent="0.25">
      <c r="A155" s="94">
        <v>152</v>
      </c>
      <c r="B155" s="94" t="s">
        <v>105</v>
      </c>
      <c r="C155" s="95">
        <v>31</v>
      </c>
      <c r="D155" s="152"/>
      <c r="E155" s="95"/>
      <c r="F155" s="176">
        <v>31</v>
      </c>
      <c r="G155" s="97">
        <v>0.8</v>
      </c>
      <c r="H155" s="164">
        <v>0.2</v>
      </c>
      <c r="I155" s="171">
        <v>1</v>
      </c>
      <c r="J155" s="164">
        <v>0.29032258064516131</v>
      </c>
      <c r="K155" s="164">
        <v>0.2857142857142857</v>
      </c>
      <c r="L155" s="134"/>
      <c r="M155" s="180"/>
      <c r="N155" s="97"/>
      <c r="O155" s="97"/>
      <c r="P155" s="128" t="s">
        <v>218</v>
      </c>
      <c r="Q155" s="128"/>
      <c r="R155" s="98" t="s">
        <v>197</v>
      </c>
      <c r="S155" s="98"/>
      <c r="T155" s="97"/>
      <c r="U155" s="97"/>
      <c r="V155" s="97"/>
      <c r="W155" s="97"/>
      <c r="X155" s="99"/>
      <c r="Y155" s="99"/>
      <c r="Z155" s="99"/>
      <c r="AA155" s="99"/>
      <c r="AB155" s="97">
        <v>0.41</v>
      </c>
      <c r="AC155" s="95">
        <v>51</v>
      </c>
      <c r="AD155" s="95"/>
      <c r="AE155" s="95"/>
      <c r="AF155" s="96"/>
      <c r="AG155" s="95">
        <v>51</v>
      </c>
      <c r="AH155" s="97"/>
      <c r="AI155" s="97"/>
      <c r="AJ155" s="97"/>
      <c r="AK155" s="96"/>
      <c r="AL155" s="96"/>
      <c r="AM155" s="96"/>
      <c r="AN155" s="100"/>
      <c r="AO155" s="101"/>
      <c r="AQ155" s="102"/>
      <c r="AR155" s="102"/>
      <c r="AS155" s="102"/>
      <c r="AT155" s="124" t="s">
        <v>318</v>
      </c>
      <c r="AU155" s="103" t="s">
        <v>318</v>
      </c>
      <c r="AV155" s="104"/>
      <c r="AW155" s="105"/>
      <c r="AY155" s="106"/>
      <c r="BA155" s="106"/>
      <c r="BB155" s="106"/>
      <c r="BC155" s="106"/>
      <c r="BD155" s="95"/>
      <c r="BE155" s="106"/>
      <c r="BF155" s="97"/>
      <c r="BG155" s="97"/>
      <c r="BH155" s="106"/>
      <c r="BJ155" s="97"/>
      <c r="BK155" s="95"/>
      <c r="BL155" s="106"/>
      <c r="BN155" s="97"/>
      <c r="BP155" s="106"/>
      <c r="BR155" s="97"/>
      <c r="BT155" s="106"/>
      <c r="BU155" s="106"/>
      <c r="BV155" s="106"/>
      <c r="BW155" s="106"/>
      <c r="BX155" s="106"/>
      <c r="BY155" s="106"/>
      <c r="BZ155" s="95"/>
      <c r="CA155" s="95"/>
      <c r="CB155" s="95"/>
      <c r="CC155" s="97"/>
      <c r="CD155" s="97"/>
    </row>
    <row r="156" spans="1:83" x14ac:dyDescent="0.25">
      <c r="A156" s="2">
        <v>153</v>
      </c>
      <c r="B156" s="2" t="s">
        <v>83</v>
      </c>
      <c r="C156" s="16">
        <v>48</v>
      </c>
      <c r="D156" s="151"/>
      <c r="F156" s="175">
        <v>48</v>
      </c>
      <c r="G156" s="18">
        <v>1</v>
      </c>
      <c r="H156" s="163">
        <v>0</v>
      </c>
      <c r="I156" s="170">
        <v>0.97916666666666663</v>
      </c>
      <c r="J156" s="163">
        <v>0.1875</v>
      </c>
      <c r="K156" s="163">
        <v>4.4444444444444446E-2</v>
      </c>
      <c r="M156" s="179"/>
      <c r="N156" s="18"/>
      <c r="O156" s="18"/>
      <c r="P156" s="127" t="s">
        <v>219</v>
      </c>
      <c r="Q156" s="127"/>
      <c r="R156" s="23" t="s">
        <v>197</v>
      </c>
      <c r="S156" s="23"/>
      <c r="X156" s="24"/>
      <c r="Y156" s="24"/>
      <c r="Z156" s="24"/>
      <c r="AA156" s="24"/>
      <c r="AB156" s="18">
        <v>0.43</v>
      </c>
      <c r="AC156" s="16">
        <v>60</v>
      </c>
      <c r="AD156" s="16"/>
      <c r="AE156" s="16"/>
      <c r="AF156" s="17"/>
      <c r="AG156" s="16">
        <v>60</v>
      </c>
      <c r="AK156" s="17"/>
      <c r="AL156" s="17"/>
      <c r="AM156" s="17"/>
      <c r="AN156" s="7"/>
      <c r="AO156" s="8"/>
      <c r="AT156" s="120" t="s">
        <v>318</v>
      </c>
      <c r="AU156" s="25" t="s">
        <v>318</v>
      </c>
      <c r="AV156" s="26"/>
      <c r="AW156" s="27"/>
      <c r="AY156" s="11"/>
      <c r="BA156" s="11"/>
      <c r="BB156" s="11"/>
      <c r="BC156" s="11"/>
      <c r="BD156" s="16"/>
    </row>
    <row r="157" spans="1:83" s="94" customFormat="1" x14ac:dyDescent="0.25">
      <c r="A157" s="94">
        <v>154</v>
      </c>
      <c r="B157" s="94" t="s">
        <v>128</v>
      </c>
      <c r="C157" s="95">
        <v>37</v>
      </c>
      <c r="D157" s="152"/>
      <c r="E157" s="95"/>
      <c r="F157" s="176">
        <v>37</v>
      </c>
      <c r="G157" s="97">
        <v>0.24324324324324326</v>
      </c>
      <c r="H157" s="164">
        <v>0</v>
      </c>
      <c r="I157" s="171">
        <v>0.94594594594594594</v>
      </c>
      <c r="J157" s="164">
        <v>0.51351351351351349</v>
      </c>
      <c r="K157" s="164">
        <v>0.16216216216216217</v>
      </c>
      <c r="L157" s="134">
        <v>1.2432432432432432</v>
      </c>
      <c r="M157" s="180">
        <v>1.1621621621621621</v>
      </c>
      <c r="N157" s="97">
        <v>0.42</v>
      </c>
      <c r="O157" s="97"/>
      <c r="P157" s="128" t="s">
        <v>220</v>
      </c>
      <c r="Q157" s="128"/>
      <c r="R157" s="98" t="s">
        <v>197</v>
      </c>
      <c r="S157" s="98"/>
      <c r="T157" s="97"/>
      <c r="U157" s="97"/>
      <c r="V157" s="97"/>
      <c r="W157" s="97"/>
      <c r="X157" s="99"/>
      <c r="Y157" s="99"/>
      <c r="Z157" s="99"/>
      <c r="AA157" s="99"/>
      <c r="AB157" s="97">
        <v>0.75</v>
      </c>
      <c r="AC157" s="95">
        <v>34</v>
      </c>
      <c r="AD157" s="95"/>
      <c r="AE157" s="95"/>
      <c r="AF157" s="96"/>
      <c r="AG157" s="95">
        <v>34</v>
      </c>
      <c r="AH157" s="97"/>
      <c r="AI157" s="97"/>
      <c r="AJ157" s="97"/>
      <c r="AK157" s="96"/>
      <c r="AL157" s="96"/>
      <c r="AM157" s="96"/>
      <c r="AN157" s="100"/>
      <c r="AO157" s="101"/>
      <c r="AQ157" s="102"/>
      <c r="AR157" s="102"/>
      <c r="AS157" s="102"/>
      <c r="AT157" s="124">
        <v>46</v>
      </c>
      <c r="AU157" s="103">
        <v>45000</v>
      </c>
      <c r="AV157" s="104">
        <v>43</v>
      </c>
      <c r="AW157" s="105">
        <v>151057.79999999999</v>
      </c>
      <c r="AY157" s="106"/>
      <c r="BA157" s="106"/>
      <c r="BB157" s="106"/>
      <c r="BC157" s="106"/>
      <c r="BD157" s="95"/>
      <c r="BE157" s="106"/>
      <c r="BF157" s="97"/>
      <c r="BG157" s="97"/>
      <c r="BH157" s="106"/>
      <c r="BJ157" s="97"/>
      <c r="BK157" s="95"/>
      <c r="BL157" s="106"/>
      <c r="BN157" s="97"/>
      <c r="BP157" s="106"/>
      <c r="BR157" s="97"/>
      <c r="BT157" s="106"/>
      <c r="BU157" s="106"/>
      <c r="BV157" s="106"/>
      <c r="BW157" s="106"/>
      <c r="BX157" s="106"/>
      <c r="BY157" s="106"/>
      <c r="BZ157" s="95"/>
      <c r="CA157" s="95"/>
      <c r="CB157" s="95"/>
      <c r="CC157" s="97"/>
      <c r="CD157" s="97"/>
    </row>
    <row r="158" spans="1:83" x14ac:dyDescent="0.25">
      <c r="A158" s="2">
        <v>155</v>
      </c>
      <c r="B158" s="2" t="s">
        <v>95</v>
      </c>
      <c r="C158" s="16">
        <v>247</v>
      </c>
      <c r="D158" s="151"/>
      <c r="E158" s="16">
        <v>1</v>
      </c>
      <c r="F158" s="175">
        <v>248</v>
      </c>
      <c r="G158" s="18">
        <v>0.37246963562753038</v>
      </c>
      <c r="H158" s="163">
        <v>0</v>
      </c>
      <c r="I158" s="170">
        <v>1</v>
      </c>
      <c r="J158" s="163">
        <v>0.72064777327935226</v>
      </c>
      <c r="K158" s="163">
        <v>0.8796680497925311</v>
      </c>
      <c r="L158" s="135">
        <v>1.0769230769230769</v>
      </c>
      <c r="M158" s="179">
        <v>1.4129554655870444</v>
      </c>
      <c r="N158" s="18">
        <v>0.54984894259818728</v>
      </c>
      <c r="O158" s="18"/>
      <c r="P158" s="127" t="s">
        <v>197</v>
      </c>
      <c r="Q158" s="127"/>
      <c r="R158" s="23" t="s">
        <v>197</v>
      </c>
      <c r="S158" s="23"/>
      <c r="X158" s="24"/>
      <c r="Y158" s="24"/>
      <c r="Z158" s="24"/>
      <c r="AA158" s="24"/>
      <c r="AB158" s="18">
        <v>0.44</v>
      </c>
      <c r="AC158" s="16">
        <v>223</v>
      </c>
      <c r="AD158" s="16"/>
      <c r="AE158" s="16"/>
      <c r="AF158" s="17"/>
      <c r="AG158" s="16">
        <v>223</v>
      </c>
      <c r="AH158" s="18">
        <v>0.273542600896861</v>
      </c>
      <c r="AK158" s="17"/>
      <c r="AL158" s="17"/>
      <c r="AM158" s="17"/>
      <c r="AN158" s="7">
        <v>0</v>
      </c>
      <c r="AO158" s="8">
        <v>0</v>
      </c>
      <c r="AP158" s="2">
        <v>0</v>
      </c>
      <c r="AQ158" s="3">
        <v>0</v>
      </c>
      <c r="AT158" s="120">
        <v>266</v>
      </c>
      <c r="AU158" s="25">
        <v>189000</v>
      </c>
      <c r="AV158" s="26">
        <v>349</v>
      </c>
      <c r="AW158" s="27">
        <v>1008242</v>
      </c>
      <c r="AY158" s="11"/>
      <c r="AZ158" s="2">
        <v>1</v>
      </c>
      <c r="BA158" s="11">
        <v>2000</v>
      </c>
      <c r="BB158" s="11"/>
      <c r="BC158" s="11"/>
      <c r="BD158" s="16">
        <v>42</v>
      </c>
      <c r="BE158" s="11">
        <v>21593.75</v>
      </c>
    </row>
    <row r="159" spans="1:83" s="94" customFormat="1" x14ac:dyDescent="0.25">
      <c r="A159" s="94">
        <v>156</v>
      </c>
      <c r="B159" s="94" t="s">
        <v>123</v>
      </c>
      <c r="C159" s="95">
        <v>14</v>
      </c>
      <c r="D159" s="152"/>
      <c r="E159" s="95"/>
      <c r="F159" s="176">
        <v>14</v>
      </c>
      <c r="G159" s="97"/>
      <c r="H159" s="164"/>
      <c r="I159" s="171">
        <v>1</v>
      </c>
      <c r="J159" s="164"/>
      <c r="K159" s="164">
        <v>0</v>
      </c>
      <c r="L159" s="134">
        <v>0</v>
      </c>
      <c r="M159" s="180">
        <v>0</v>
      </c>
      <c r="N159" s="97"/>
      <c r="O159" s="97"/>
      <c r="P159" s="128" t="s">
        <v>197</v>
      </c>
      <c r="Q159" s="128"/>
      <c r="R159" s="98" t="s">
        <v>197</v>
      </c>
      <c r="S159" s="98"/>
      <c r="T159" s="97"/>
      <c r="U159" s="97"/>
      <c r="V159" s="97"/>
      <c r="W159" s="97"/>
      <c r="X159" s="99"/>
      <c r="Y159" s="99"/>
      <c r="Z159" s="99"/>
      <c r="AA159" s="99"/>
      <c r="AB159" s="97"/>
      <c r="AC159" s="95"/>
      <c r="AD159" s="95"/>
      <c r="AE159" s="95"/>
      <c r="AF159" s="96"/>
      <c r="AG159" s="95"/>
      <c r="AH159" s="97"/>
      <c r="AI159" s="97"/>
      <c r="AJ159" s="97"/>
      <c r="AK159" s="96"/>
      <c r="AL159" s="96"/>
      <c r="AM159" s="96"/>
      <c r="AN159" s="100"/>
      <c r="AO159" s="101"/>
      <c r="AQ159" s="102"/>
      <c r="AR159" s="102"/>
      <c r="AS159" s="102"/>
      <c r="AT159" s="124"/>
      <c r="AU159" s="103"/>
      <c r="AV159" s="104"/>
      <c r="AW159" s="105"/>
      <c r="AX159" s="94">
        <v>8</v>
      </c>
      <c r="AY159" s="106">
        <v>49450</v>
      </c>
      <c r="BA159" s="106"/>
      <c r="BB159" s="106"/>
      <c r="BC159" s="106"/>
      <c r="BD159" s="95"/>
      <c r="BE159" s="106"/>
      <c r="BF159" s="97"/>
      <c r="BG159" s="97"/>
      <c r="BH159" s="106"/>
      <c r="BJ159" s="97"/>
      <c r="BK159" s="95"/>
      <c r="BL159" s="106"/>
      <c r="BN159" s="97"/>
      <c r="BP159" s="106"/>
      <c r="BR159" s="97"/>
      <c r="BT159" s="106"/>
      <c r="BU159" s="106"/>
      <c r="BV159" s="106"/>
      <c r="BW159" s="106"/>
      <c r="BX159" s="106"/>
      <c r="BY159" s="106"/>
      <c r="BZ159" s="95"/>
      <c r="CA159" s="95"/>
      <c r="CB159" s="95"/>
      <c r="CC159" s="97"/>
      <c r="CD159" s="97"/>
    </row>
    <row r="160" spans="1:83" x14ac:dyDescent="0.25">
      <c r="A160" s="2">
        <v>157</v>
      </c>
      <c r="B160" s="2" t="s">
        <v>106</v>
      </c>
      <c r="C160" s="16">
        <v>45</v>
      </c>
      <c r="D160" s="151"/>
      <c r="F160" s="175">
        <v>45</v>
      </c>
      <c r="G160" s="18">
        <v>1</v>
      </c>
      <c r="H160" s="163">
        <v>0</v>
      </c>
      <c r="I160" s="170">
        <v>0.97777777777777775</v>
      </c>
      <c r="J160" s="163">
        <v>0.82222222222222219</v>
      </c>
      <c r="K160" s="163">
        <v>0.31111111111111112</v>
      </c>
      <c r="L160" s="135">
        <v>1.1333333333333333</v>
      </c>
      <c r="M160" s="179">
        <v>0</v>
      </c>
      <c r="N160" s="18">
        <v>0.13</v>
      </c>
      <c r="O160" s="18"/>
      <c r="P160" s="127"/>
      <c r="Q160" s="127"/>
      <c r="R160" s="23" t="s">
        <v>197</v>
      </c>
      <c r="S160" s="23"/>
      <c r="X160" s="24"/>
      <c r="Y160" s="24"/>
      <c r="Z160" s="24"/>
      <c r="AA160" s="24"/>
      <c r="AC160" s="16"/>
      <c r="AD160" s="16"/>
      <c r="AE160" s="16"/>
      <c r="AF160" s="17"/>
      <c r="AG160" s="16"/>
      <c r="AK160" s="17"/>
      <c r="AL160" s="17"/>
      <c r="AM160" s="17"/>
      <c r="AN160" s="7"/>
      <c r="AO160" s="8"/>
      <c r="AT160" s="120">
        <v>51</v>
      </c>
      <c r="AU160" s="25">
        <v>31000</v>
      </c>
      <c r="AV160" s="26"/>
      <c r="AW160" s="27"/>
      <c r="AX160" s="2">
        <v>74</v>
      </c>
      <c r="AY160" s="11">
        <v>335176</v>
      </c>
      <c r="BA160" s="11"/>
      <c r="BB160" s="11"/>
      <c r="BC160" s="11"/>
      <c r="BD160" s="16"/>
    </row>
    <row r="161" spans="1:86" s="94" customFormat="1" x14ac:dyDescent="0.25">
      <c r="A161" s="94">
        <v>158</v>
      </c>
      <c r="B161" s="94" t="s">
        <v>73</v>
      </c>
      <c r="C161" s="95">
        <v>56</v>
      </c>
      <c r="D161" s="152"/>
      <c r="E161" s="95"/>
      <c r="F161" s="176">
        <v>56</v>
      </c>
      <c r="G161" s="97">
        <v>1</v>
      </c>
      <c r="H161" s="164">
        <v>0</v>
      </c>
      <c r="I161" s="171">
        <v>0.14285714285714285</v>
      </c>
      <c r="J161" s="164">
        <v>0.17647058823529413</v>
      </c>
      <c r="K161" s="164">
        <v>0.30357142857142855</v>
      </c>
      <c r="L161" s="134">
        <v>0</v>
      </c>
      <c r="M161" s="180">
        <v>0</v>
      </c>
      <c r="N161" s="97"/>
      <c r="O161" s="97"/>
      <c r="P161" s="128"/>
      <c r="Q161" s="128"/>
      <c r="R161" s="98"/>
      <c r="S161" s="98"/>
      <c r="T161" s="97"/>
      <c r="U161" s="97"/>
      <c r="V161" s="97"/>
      <c r="W161" s="97"/>
      <c r="X161" s="99"/>
      <c r="Y161" s="99"/>
      <c r="Z161" s="99"/>
      <c r="AA161" s="99"/>
      <c r="AB161" s="97"/>
      <c r="AC161" s="95"/>
      <c r="AD161" s="95"/>
      <c r="AE161" s="95"/>
      <c r="AF161" s="96"/>
      <c r="AG161" s="95"/>
      <c r="AH161" s="97"/>
      <c r="AI161" s="97"/>
      <c r="AJ161" s="97"/>
      <c r="AK161" s="96"/>
      <c r="AL161" s="96"/>
      <c r="AM161" s="96"/>
      <c r="AN161" s="100"/>
      <c r="AO161" s="101"/>
      <c r="AQ161" s="102"/>
      <c r="AR161" s="102"/>
      <c r="AS161" s="102"/>
      <c r="AT161" s="124"/>
      <c r="AU161" s="103"/>
      <c r="AV161" s="104"/>
      <c r="AW161" s="105"/>
      <c r="AX161" s="94">
        <v>106</v>
      </c>
      <c r="AY161" s="106">
        <v>736240</v>
      </c>
      <c r="BA161" s="106"/>
      <c r="BB161" s="106"/>
      <c r="BC161" s="106"/>
      <c r="BD161" s="95"/>
      <c r="BE161" s="106"/>
      <c r="BF161" s="97"/>
      <c r="BG161" s="97"/>
      <c r="BH161" s="106"/>
      <c r="BJ161" s="97"/>
      <c r="BK161" s="95"/>
      <c r="BL161" s="106"/>
      <c r="BN161" s="97"/>
      <c r="BP161" s="106"/>
      <c r="BR161" s="97"/>
      <c r="BT161" s="106"/>
      <c r="BU161" s="106"/>
      <c r="BV161" s="106"/>
      <c r="BW161" s="106"/>
      <c r="BX161" s="106"/>
      <c r="BY161" s="106"/>
      <c r="BZ161" s="95"/>
      <c r="CA161" s="95"/>
      <c r="CB161" s="95"/>
      <c r="CC161" s="97"/>
      <c r="CD161" s="97"/>
    </row>
    <row r="162" spans="1:86" x14ac:dyDescent="0.25">
      <c r="A162" s="2">
        <v>159</v>
      </c>
      <c r="B162" s="2" t="s">
        <v>136</v>
      </c>
      <c r="C162" s="16">
        <v>243</v>
      </c>
      <c r="D162" s="151">
        <v>34</v>
      </c>
      <c r="F162" s="175">
        <v>277</v>
      </c>
      <c r="G162" s="18">
        <v>7.8189300411522639E-2</v>
      </c>
      <c r="H162" s="163">
        <v>0.13168724279835392</v>
      </c>
      <c r="I162" s="170">
        <v>0.96707818930041156</v>
      </c>
      <c r="J162" s="163">
        <v>0.79835390946502061</v>
      </c>
      <c r="K162" s="163">
        <v>0.44303797468354428</v>
      </c>
      <c r="L162" s="135">
        <v>0.93004115226337447</v>
      </c>
      <c r="M162" s="179">
        <v>0.73251028806584362</v>
      </c>
      <c r="N162" s="18">
        <v>0.09</v>
      </c>
      <c r="O162" s="18"/>
      <c r="P162" s="127" t="s">
        <v>179</v>
      </c>
      <c r="Q162" s="127"/>
      <c r="R162" s="23"/>
      <c r="S162" s="23"/>
      <c r="X162" s="24"/>
      <c r="Y162" s="24"/>
      <c r="Z162" s="24"/>
      <c r="AA162" s="24"/>
      <c r="AB162" s="18">
        <v>0.13</v>
      </c>
      <c r="AC162" s="16"/>
      <c r="AD162" s="16"/>
      <c r="AE162" s="16">
        <v>9</v>
      </c>
      <c r="AF162" s="17">
        <v>13</v>
      </c>
      <c r="AG162" s="16">
        <v>22</v>
      </c>
      <c r="AK162" s="17"/>
      <c r="AL162" s="17"/>
      <c r="AM162" s="17"/>
      <c r="AN162" s="7"/>
      <c r="AO162" s="8"/>
      <c r="AT162" s="120">
        <v>226</v>
      </c>
      <c r="AU162" s="25">
        <v>340000</v>
      </c>
      <c r="AV162" s="26">
        <v>178</v>
      </c>
      <c r="AW162" s="27">
        <v>692503</v>
      </c>
      <c r="AY162" s="11"/>
      <c r="AZ162" s="2">
        <v>2</v>
      </c>
      <c r="BA162" s="11">
        <v>6000</v>
      </c>
      <c r="BB162" s="11"/>
      <c r="BC162" s="11"/>
      <c r="BD162" s="16"/>
      <c r="BF162" s="18">
        <v>0.95</v>
      </c>
      <c r="BG162" s="18">
        <v>0.91</v>
      </c>
      <c r="BH162" s="11">
        <v>5530</v>
      </c>
      <c r="BI162" s="2">
        <v>19</v>
      </c>
      <c r="BJ162" s="18">
        <v>0.86363636363636365</v>
      </c>
      <c r="BK162" s="16">
        <v>94259</v>
      </c>
      <c r="BL162" s="11">
        <v>4961</v>
      </c>
      <c r="BM162" s="2">
        <v>6</v>
      </c>
      <c r="BN162" s="18">
        <v>0.27272727272727271</v>
      </c>
      <c r="BO162" s="2">
        <v>15024</v>
      </c>
      <c r="BP162" s="11">
        <v>2504</v>
      </c>
      <c r="BQ162" s="2">
        <v>3</v>
      </c>
      <c r="BR162" s="18">
        <v>0.13636363636363635</v>
      </c>
      <c r="BS162" s="2">
        <v>1329</v>
      </c>
      <c r="BT162" s="11">
        <v>443</v>
      </c>
      <c r="BU162" s="11">
        <v>18814.095238095237</v>
      </c>
      <c r="BV162" s="11">
        <v>18591.36842105263</v>
      </c>
      <c r="BW162" s="11">
        <v>24081</v>
      </c>
      <c r="BX162" s="11">
        <v>17779</v>
      </c>
      <c r="BY162" s="11" t="s">
        <v>299</v>
      </c>
      <c r="BZ162" s="16" t="s">
        <v>299</v>
      </c>
      <c r="CB162" s="145">
        <v>18814.095238095237</v>
      </c>
      <c r="CC162" s="18">
        <v>7.4738836062191671E-2</v>
      </c>
      <c r="CD162" s="18">
        <v>2.0480852553100393E-2</v>
      </c>
      <c r="CE162" s="2">
        <v>21</v>
      </c>
    </row>
    <row r="163" spans="1:86" x14ac:dyDescent="0.25">
      <c r="A163" s="2">
        <v>161</v>
      </c>
      <c r="D163" s="151"/>
      <c r="F163" s="175"/>
      <c r="H163" s="163"/>
      <c r="I163" s="170"/>
      <c r="J163" s="163"/>
      <c r="K163" s="163"/>
      <c r="M163" s="179"/>
      <c r="N163" s="18"/>
      <c r="O163" s="18"/>
      <c r="P163" s="127"/>
      <c r="Q163" s="127"/>
      <c r="R163" s="23"/>
      <c r="S163" s="23"/>
      <c r="X163" s="24"/>
      <c r="Y163" s="24"/>
      <c r="Z163" s="24"/>
      <c r="AA163" s="24"/>
      <c r="AC163" s="16"/>
      <c r="AD163" s="16"/>
      <c r="AE163" s="16"/>
      <c r="AF163" s="17"/>
      <c r="AG163" s="16"/>
      <c r="AK163" s="17"/>
      <c r="AL163" s="17"/>
      <c r="AM163" s="17"/>
      <c r="AN163" s="7"/>
      <c r="AO163" s="8"/>
      <c r="AV163" s="26"/>
      <c r="AW163" s="27"/>
      <c r="AY163" s="11"/>
      <c r="BA163" s="11"/>
      <c r="BB163" s="11"/>
      <c r="BC163" s="11"/>
      <c r="BD163" s="16"/>
    </row>
    <row r="164" spans="1:86" s="94" customFormat="1" x14ac:dyDescent="0.25">
      <c r="A164" s="94">
        <v>162</v>
      </c>
      <c r="B164" s="94" t="s">
        <v>149</v>
      </c>
      <c r="C164" s="95"/>
      <c r="D164" s="152"/>
      <c r="E164" s="95"/>
      <c r="F164" s="176"/>
      <c r="G164" s="97"/>
      <c r="H164" s="164"/>
      <c r="I164" s="171"/>
      <c r="J164" s="164"/>
      <c r="K164" s="164"/>
      <c r="L164" s="134"/>
      <c r="M164" s="180"/>
      <c r="N164" s="97"/>
      <c r="O164" s="97"/>
      <c r="P164" s="128"/>
      <c r="Q164" s="128"/>
      <c r="R164" s="98"/>
      <c r="S164" s="98"/>
      <c r="T164" s="97"/>
      <c r="U164" s="97"/>
      <c r="V164" s="97"/>
      <c r="W164" s="97"/>
      <c r="X164" s="99"/>
      <c r="Y164" s="99"/>
      <c r="Z164" s="99"/>
      <c r="AA164" s="99"/>
      <c r="AB164" s="97"/>
      <c r="AC164" s="95"/>
      <c r="AD164" s="95"/>
      <c r="AE164" s="95"/>
      <c r="AF164" s="96"/>
      <c r="AG164" s="95"/>
      <c r="AH164" s="97"/>
      <c r="AI164" s="97"/>
      <c r="AJ164" s="97"/>
      <c r="AK164" s="96"/>
      <c r="AL164" s="96"/>
      <c r="AM164" s="96"/>
      <c r="AN164" s="100"/>
      <c r="AO164" s="101"/>
      <c r="AQ164" s="102"/>
      <c r="AR164" s="102"/>
      <c r="AS164" s="102"/>
      <c r="AT164" s="124"/>
      <c r="AU164" s="103"/>
      <c r="AV164" s="104"/>
      <c r="AW164" s="105"/>
      <c r="AY164" s="106"/>
      <c r="BA164" s="106"/>
      <c r="BB164" s="106"/>
      <c r="BC164" s="106"/>
      <c r="BD164" s="95"/>
      <c r="BE164" s="106"/>
      <c r="BF164" s="97"/>
      <c r="BG164" s="97"/>
      <c r="BH164" s="106"/>
      <c r="BJ164" s="97"/>
      <c r="BK164" s="95"/>
      <c r="BL164" s="106"/>
      <c r="BN164" s="97"/>
      <c r="BP164" s="106"/>
      <c r="BR164" s="97"/>
      <c r="BT164" s="106"/>
      <c r="BU164" s="106"/>
      <c r="BV164" s="106"/>
      <c r="BW164" s="106"/>
      <c r="BX164" s="106"/>
      <c r="BY164" s="106"/>
      <c r="BZ164" s="95"/>
      <c r="CA164" s="95"/>
      <c r="CB164" s="95"/>
      <c r="CC164" s="97"/>
      <c r="CD164" s="97"/>
    </row>
    <row r="165" spans="1:86" x14ac:dyDescent="0.25">
      <c r="A165" s="2">
        <v>163</v>
      </c>
      <c r="B165" s="2" t="s">
        <v>140</v>
      </c>
      <c r="D165" s="151">
        <v>336</v>
      </c>
      <c r="F165" s="175">
        <v>336</v>
      </c>
      <c r="H165" s="163"/>
      <c r="I165" s="170"/>
      <c r="J165" s="163"/>
      <c r="K165" s="163"/>
      <c r="M165" s="179"/>
      <c r="N165" s="18"/>
      <c r="O165" s="18"/>
      <c r="P165" s="127"/>
      <c r="Q165" s="127"/>
      <c r="R165" s="23"/>
      <c r="S165" s="23"/>
      <c r="X165" s="24"/>
      <c r="Y165" s="24"/>
      <c r="Z165" s="24"/>
      <c r="AA165" s="24"/>
      <c r="AC165" s="16"/>
      <c r="AD165" s="16"/>
      <c r="AE165" s="16"/>
      <c r="AF165" s="17">
        <v>84</v>
      </c>
      <c r="AG165" s="16">
        <v>84</v>
      </c>
      <c r="AK165" s="17"/>
      <c r="AL165" s="17"/>
      <c r="AM165" s="17"/>
      <c r="AN165" s="7">
        <v>86</v>
      </c>
      <c r="AO165" s="8">
        <v>4.5999999999999999E-2</v>
      </c>
      <c r="AP165" s="2">
        <v>94</v>
      </c>
      <c r="AQ165" s="3">
        <v>5.2999999999999999E-2</v>
      </c>
      <c r="AV165" s="26"/>
      <c r="AW165" s="27"/>
      <c r="AX165" s="2">
        <v>0</v>
      </c>
      <c r="AY165" s="11">
        <v>0</v>
      </c>
      <c r="BA165" s="11"/>
      <c r="BB165" s="11"/>
      <c r="BC165" s="11"/>
      <c r="BD165" s="16"/>
    </row>
    <row r="166" spans="1:86" s="94" customFormat="1" x14ac:dyDescent="0.25">
      <c r="A166" s="94">
        <v>164</v>
      </c>
      <c r="B166" s="94" t="s">
        <v>98</v>
      </c>
      <c r="C166" s="95">
        <v>2</v>
      </c>
      <c r="D166" s="152">
        <v>116</v>
      </c>
      <c r="E166" s="95"/>
      <c r="F166" s="176">
        <v>118</v>
      </c>
      <c r="G166" s="97">
        <v>0</v>
      </c>
      <c r="H166" s="164">
        <v>0</v>
      </c>
      <c r="I166" s="171">
        <v>1</v>
      </c>
      <c r="J166" s="164">
        <v>1</v>
      </c>
      <c r="K166" s="164">
        <v>0</v>
      </c>
      <c r="L166" s="134">
        <v>0</v>
      </c>
      <c r="M166" s="180">
        <v>0</v>
      </c>
      <c r="N166" s="97"/>
      <c r="O166" s="97"/>
      <c r="P166" s="128"/>
      <c r="Q166" s="128"/>
      <c r="R166" s="98"/>
      <c r="S166" s="98"/>
      <c r="T166" s="97"/>
      <c r="U166" s="97"/>
      <c r="V166" s="97"/>
      <c r="W166" s="97"/>
      <c r="X166" s="99"/>
      <c r="Y166" s="99"/>
      <c r="Z166" s="99"/>
      <c r="AA166" s="99"/>
      <c r="AB166" s="97"/>
      <c r="AC166" s="95"/>
      <c r="AD166" s="95"/>
      <c r="AE166" s="95"/>
      <c r="AF166" s="96">
        <v>12</v>
      </c>
      <c r="AG166" s="95">
        <v>12</v>
      </c>
      <c r="AH166" s="97"/>
      <c r="AI166" s="97"/>
      <c r="AJ166" s="97"/>
      <c r="AK166" s="96"/>
      <c r="AL166" s="96"/>
      <c r="AM166" s="96"/>
      <c r="AN166" s="100"/>
      <c r="AO166" s="101"/>
      <c r="AQ166" s="102"/>
      <c r="AR166" s="102"/>
      <c r="AS166" s="102"/>
      <c r="AT166" s="124"/>
      <c r="AU166" s="103"/>
      <c r="AV166" s="104"/>
      <c r="AW166" s="105"/>
      <c r="AX166" s="94">
        <v>2</v>
      </c>
      <c r="AY166" s="106">
        <v>17500</v>
      </c>
      <c r="BA166" s="106"/>
      <c r="BB166" s="106"/>
      <c r="BC166" s="106"/>
      <c r="BD166" s="95"/>
      <c r="BE166" s="106"/>
      <c r="BF166" s="97"/>
      <c r="BG166" s="97"/>
      <c r="BH166" s="106"/>
      <c r="BJ166" s="97"/>
      <c r="BK166" s="95"/>
      <c r="BL166" s="106"/>
      <c r="BN166" s="97"/>
      <c r="BP166" s="106"/>
      <c r="BR166" s="97"/>
      <c r="BT166" s="106"/>
      <c r="BU166" s="106"/>
      <c r="BV166" s="106"/>
      <c r="BW166" s="106"/>
      <c r="BX166" s="106"/>
      <c r="BY166" s="106"/>
      <c r="BZ166" s="95"/>
      <c r="CA166" s="95"/>
      <c r="CB166" s="95"/>
      <c r="CC166" s="97"/>
      <c r="CD166" s="97"/>
    </row>
    <row r="167" spans="1:86" x14ac:dyDescent="0.25">
      <c r="A167" s="2">
        <v>165</v>
      </c>
      <c r="B167" s="2" t="s">
        <v>141</v>
      </c>
      <c r="D167" s="151">
        <v>569</v>
      </c>
      <c r="F167" s="175">
        <v>569</v>
      </c>
      <c r="H167" s="163"/>
      <c r="I167" s="170"/>
      <c r="J167" s="163"/>
      <c r="K167" s="163"/>
      <c r="M167" s="179"/>
      <c r="N167" s="18"/>
      <c r="O167" s="18"/>
      <c r="P167" s="127"/>
      <c r="Q167" s="127"/>
      <c r="R167" s="23"/>
      <c r="S167" s="23"/>
      <c r="X167" s="24"/>
      <c r="Y167" s="24"/>
      <c r="Z167" s="24"/>
      <c r="AA167" s="24"/>
      <c r="AC167" s="16"/>
      <c r="AD167" s="16"/>
      <c r="AE167" s="16"/>
      <c r="AF167" s="17">
        <v>151</v>
      </c>
      <c r="AG167" s="16">
        <v>151</v>
      </c>
      <c r="AK167" s="17"/>
      <c r="AL167" s="17"/>
      <c r="AM167" s="17"/>
      <c r="AN167" s="7"/>
      <c r="AO167" s="8"/>
      <c r="AV167" s="26"/>
      <c r="AW167" s="27"/>
      <c r="AY167" s="11"/>
      <c r="BA167" s="11"/>
      <c r="BB167" s="11"/>
      <c r="BC167" s="11"/>
      <c r="BD167" s="16"/>
    </row>
    <row r="168" spans="1:86" s="94" customFormat="1" x14ac:dyDescent="0.25">
      <c r="A168" s="94">
        <v>166</v>
      </c>
      <c r="B168" s="94" t="s">
        <v>143</v>
      </c>
      <c r="C168" s="95">
        <v>115</v>
      </c>
      <c r="D168" s="152">
        <v>753</v>
      </c>
      <c r="E168" s="95"/>
      <c r="F168" s="176">
        <v>868</v>
      </c>
      <c r="G168" s="97">
        <v>7.8260869565217397E-2</v>
      </c>
      <c r="H168" s="164">
        <v>7.8260869565217397E-2</v>
      </c>
      <c r="I168" s="171">
        <v>0.83478260869565213</v>
      </c>
      <c r="J168" s="164">
        <v>0.63478260869565217</v>
      </c>
      <c r="K168" s="164">
        <v>0.11607142857142858</v>
      </c>
      <c r="L168" s="134">
        <v>0.26956521739130435</v>
      </c>
      <c r="M168" s="180">
        <v>0.45217391304347826</v>
      </c>
      <c r="N168" s="97">
        <v>0.10344827586206896</v>
      </c>
      <c r="O168" s="97"/>
      <c r="P168" s="128"/>
      <c r="Q168" s="128"/>
      <c r="R168" s="98"/>
      <c r="S168" s="98"/>
      <c r="T168" s="97"/>
      <c r="U168" s="97"/>
      <c r="V168" s="97"/>
      <c r="W168" s="97"/>
      <c r="X168" s="99"/>
      <c r="Y168" s="99"/>
      <c r="Z168" s="99"/>
      <c r="AA168" s="99"/>
      <c r="AB168" s="97"/>
      <c r="AC168" s="95">
        <v>48</v>
      </c>
      <c r="AD168" s="95">
        <v>23</v>
      </c>
      <c r="AE168" s="95">
        <v>49</v>
      </c>
      <c r="AF168" s="96">
        <v>171</v>
      </c>
      <c r="AG168" s="95">
        <v>291</v>
      </c>
      <c r="AH168" s="97">
        <v>0.59166666666666667</v>
      </c>
      <c r="AI168" s="97"/>
      <c r="AJ168" s="97">
        <v>0.40833333333333333</v>
      </c>
      <c r="AK168" s="96"/>
      <c r="AL168" s="96"/>
      <c r="AM168" s="96"/>
      <c r="AN168" s="100">
        <v>278</v>
      </c>
      <c r="AO168" s="101">
        <v>1.4E-2</v>
      </c>
      <c r="AP168" s="94">
        <v>281</v>
      </c>
      <c r="AQ168" s="102">
        <v>2.4E-2</v>
      </c>
      <c r="AR168" s="102"/>
      <c r="AS168" s="102"/>
      <c r="AT168" s="124">
        <v>31</v>
      </c>
      <c r="AU168" s="103">
        <v>49000</v>
      </c>
      <c r="AV168" s="104">
        <v>52</v>
      </c>
      <c r="AW168" s="105">
        <v>143114</v>
      </c>
      <c r="AX168" s="94">
        <v>4</v>
      </c>
      <c r="AY168" s="106">
        <v>18434</v>
      </c>
      <c r="AZ168" s="94">
        <v>1</v>
      </c>
      <c r="BA168" s="106">
        <v>3000</v>
      </c>
      <c r="BB168" s="106"/>
      <c r="BC168" s="106"/>
      <c r="BD168" s="95"/>
      <c r="BE168" s="106"/>
      <c r="BF168" s="97">
        <v>1</v>
      </c>
      <c r="BG168" s="97">
        <v>1</v>
      </c>
      <c r="BH168" s="106">
        <v>3672</v>
      </c>
      <c r="BI168" s="94">
        <v>3</v>
      </c>
      <c r="BJ168" s="97">
        <v>0.5</v>
      </c>
      <c r="BK168" s="95">
        <v>14100</v>
      </c>
      <c r="BL168" s="106">
        <v>4700</v>
      </c>
      <c r="BM168" s="94">
        <v>2</v>
      </c>
      <c r="BN168" s="97">
        <v>0.33333333333333331</v>
      </c>
      <c r="BO168" s="94">
        <v>2332</v>
      </c>
      <c r="BP168" s="106">
        <v>1166</v>
      </c>
      <c r="BQ168" s="94">
        <v>5</v>
      </c>
      <c r="BR168" s="97">
        <v>0.83333333333333337</v>
      </c>
      <c r="BS168" s="94">
        <v>5600</v>
      </c>
      <c r="BT168" s="106">
        <v>1120</v>
      </c>
      <c r="BU168" s="106">
        <v>17775.8</v>
      </c>
      <c r="BV168" s="106" t="s">
        <v>299</v>
      </c>
      <c r="BW168" s="106">
        <v>16091.5</v>
      </c>
      <c r="BX168" s="106">
        <v>14432</v>
      </c>
      <c r="BY168" s="106">
        <v>20282</v>
      </c>
      <c r="BZ168" s="95">
        <v>21982</v>
      </c>
      <c r="CA168" s="95"/>
      <c r="CB168" s="95">
        <v>15538.333333333334</v>
      </c>
      <c r="CC168" s="97">
        <v>-7.563108528822704E-2</v>
      </c>
      <c r="CD168" s="97"/>
      <c r="CE168" s="94">
        <v>3</v>
      </c>
    </row>
    <row r="169" spans="1:86" x14ac:dyDescent="0.25">
      <c r="A169" s="2">
        <v>167</v>
      </c>
      <c r="B169" s="2" t="s">
        <v>144</v>
      </c>
      <c r="D169" s="151">
        <v>6</v>
      </c>
      <c r="F169" s="175">
        <v>6</v>
      </c>
      <c r="H169" s="163"/>
      <c r="I169" s="170"/>
      <c r="J169" s="163"/>
      <c r="K169" s="163"/>
      <c r="M169" s="179"/>
      <c r="N169" s="18"/>
      <c r="O169" s="18"/>
      <c r="P169" s="127"/>
      <c r="Q169" s="127"/>
      <c r="R169" s="23"/>
      <c r="S169" s="23"/>
      <c r="X169" s="24"/>
      <c r="Y169" s="24"/>
      <c r="Z169" s="24"/>
      <c r="AA169" s="24"/>
      <c r="AC169" s="16"/>
      <c r="AD169" s="16"/>
      <c r="AE169" s="16"/>
      <c r="AF169" s="17"/>
      <c r="AG169" s="16"/>
      <c r="AK169" s="17"/>
      <c r="AL169" s="17"/>
      <c r="AM169" s="17"/>
      <c r="AN169" s="7"/>
      <c r="AO169" s="8"/>
      <c r="AV169" s="26"/>
      <c r="AW169" s="27"/>
      <c r="AX169" s="2">
        <v>2</v>
      </c>
      <c r="AY169" s="11">
        <v>9500</v>
      </c>
      <c r="BA169" s="11"/>
      <c r="BB169" s="11"/>
      <c r="BC169" s="11"/>
      <c r="BD169" s="16"/>
    </row>
    <row r="170" spans="1:86" s="94" customFormat="1" x14ac:dyDescent="0.25">
      <c r="A170" s="94">
        <v>168</v>
      </c>
      <c r="B170" s="94" t="s">
        <v>142</v>
      </c>
      <c r="C170" s="95"/>
      <c r="D170" s="152">
        <v>927</v>
      </c>
      <c r="E170" s="95"/>
      <c r="F170" s="176">
        <v>927</v>
      </c>
      <c r="G170" s="97"/>
      <c r="H170" s="164"/>
      <c r="I170" s="171"/>
      <c r="J170" s="164"/>
      <c r="K170" s="164"/>
      <c r="L170" s="134"/>
      <c r="M170" s="180"/>
      <c r="N170" s="97"/>
      <c r="O170" s="97"/>
      <c r="P170" s="128"/>
      <c r="Q170" s="128"/>
      <c r="R170" s="98"/>
      <c r="S170" s="98"/>
      <c r="T170" s="97"/>
      <c r="U170" s="97"/>
      <c r="V170" s="97"/>
      <c r="W170" s="97"/>
      <c r="X170" s="99"/>
      <c r="Y170" s="99"/>
      <c r="Z170" s="99"/>
      <c r="AA170" s="99"/>
      <c r="AB170" s="97"/>
      <c r="AC170" s="95"/>
      <c r="AD170" s="95"/>
      <c r="AE170" s="95"/>
      <c r="AF170" s="96">
        <v>307</v>
      </c>
      <c r="AG170" s="95">
        <v>307</v>
      </c>
      <c r="AH170" s="97"/>
      <c r="AI170" s="97"/>
      <c r="AJ170" s="97"/>
      <c r="AK170" s="96"/>
      <c r="AL170" s="96"/>
      <c r="AM170" s="96"/>
      <c r="AN170" s="100">
        <v>333</v>
      </c>
      <c r="AO170" s="101">
        <v>8.9999999999999993E-3</v>
      </c>
      <c r="AP170" s="94">
        <v>331</v>
      </c>
      <c r="AQ170" s="102">
        <v>2.1000000000000001E-2</v>
      </c>
      <c r="AR170" s="102"/>
      <c r="AS170" s="102"/>
      <c r="AT170" s="124"/>
      <c r="AU170" s="103"/>
      <c r="AV170" s="104"/>
      <c r="AW170" s="105"/>
      <c r="AX170" s="94">
        <v>1</v>
      </c>
      <c r="AY170" s="106">
        <v>8075</v>
      </c>
      <c r="AZ170" s="94">
        <v>1</v>
      </c>
      <c r="BA170" s="106">
        <v>6000</v>
      </c>
      <c r="BB170" s="106"/>
      <c r="BC170" s="106"/>
      <c r="BD170" s="95"/>
      <c r="BE170" s="106"/>
      <c r="BF170" s="97"/>
      <c r="BG170" s="97"/>
      <c r="BH170" s="106"/>
      <c r="BJ170" s="97"/>
      <c r="BK170" s="95"/>
      <c r="BL170" s="106"/>
      <c r="BN170" s="97"/>
      <c r="BP170" s="106"/>
      <c r="BR170" s="97"/>
      <c r="BT170" s="106"/>
      <c r="BU170" s="106"/>
      <c r="BV170" s="106"/>
      <c r="BW170" s="106"/>
      <c r="BX170" s="106"/>
      <c r="BY170" s="106"/>
      <c r="BZ170" s="95"/>
      <c r="CA170" s="95"/>
      <c r="CB170" s="95"/>
      <c r="CC170" s="97"/>
      <c r="CD170" s="97"/>
    </row>
    <row r="171" spans="1:86" x14ac:dyDescent="0.25">
      <c r="A171" s="2">
        <v>170</v>
      </c>
      <c r="D171" s="151"/>
      <c r="F171" s="175"/>
      <c r="H171" s="163"/>
      <c r="I171" s="170"/>
      <c r="J171" s="163"/>
      <c r="K171" s="163"/>
      <c r="M171" s="179"/>
      <c r="N171" s="18"/>
      <c r="O171" s="18"/>
      <c r="P171" s="127"/>
      <c r="Q171" s="127"/>
      <c r="R171" s="23"/>
      <c r="S171" s="23"/>
      <c r="X171" s="24"/>
      <c r="Y171" s="24"/>
      <c r="Z171" s="24"/>
      <c r="AA171" s="24"/>
      <c r="AC171" s="16"/>
      <c r="AD171" s="16"/>
      <c r="AE171" s="16"/>
      <c r="AF171" s="17"/>
      <c r="AG171" s="16"/>
      <c r="AK171" s="17"/>
      <c r="AL171" s="17"/>
      <c r="AM171" s="17"/>
      <c r="AN171" s="7"/>
      <c r="AO171" s="8"/>
      <c r="AV171" s="26"/>
      <c r="AW171" s="27"/>
      <c r="AY171" s="11"/>
      <c r="BA171" s="11"/>
      <c r="BB171" s="11"/>
      <c r="BC171" s="11"/>
      <c r="BD171" s="16"/>
      <c r="CG171" s="2"/>
      <c r="CH171" s="2"/>
    </row>
    <row r="172" spans="1:86" s="94" customFormat="1" x14ac:dyDescent="0.25">
      <c r="A172" s="2">
        <v>172</v>
      </c>
      <c r="B172" s="38" t="s">
        <v>266</v>
      </c>
      <c r="C172" s="29"/>
      <c r="D172" s="29"/>
      <c r="E172" s="29"/>
      <c r="F172" s="29"/>
      <c r="G172" s="31"/>
      <c r="H172" s="31"/>
      <c r="I172" s="31"/>
      <c r="J172" s="31"/>
      <c r="K172" s="31"/>
      <c r="L172" s="140"/>
      <c r="M172" s="182"/>
      <c r="N172" s="146"/>
      <c r="O172" s="146"/>
      <c r="P172" s="31"/>
      <c r="Q172" s="31"/>
      <c r="R172" s="32"/>
      <c r="S172" s="32"/>
      <c r="T172" s="31"/>
      <c r="U172" s="31"/>
      <c r="V172" s="31"/>
      <c r="W172" s="31"/>
      <c r="X172" s="32"/>
      <c r="Y172" s="32"/>
      <c r="Z172" s="32"/>
      <c r="AA172" s="32"/>
      <c r="AB172" s="31"/>
      <c r="AC172" s="29"/>
      <c r="AD172" s="29"/>
      <c r="AE172" s="29"/>
      <c r="AF172" s="29"/>
      <c r="AG172" s="29"/>
      <c r="AH172" s="31"/>
      <c r="AI172" s="31"/>
      <c r="AJ172" s="31"/>
      <c r="AK172" s="32"/>
      <c r="AL172" s="32"/>
      <c r="AM172" s="32"/>
      <c r="AN172" s="9"/>
      <c r="AO172" s="10"/>
      <c r="AP172" s="29"/>
      <c r="AQ172" s="29"/>
      <c r="AR172" s="29"/>
      <c r="AS172" s="29"/>
      <c r="AT172" s="120"/>
      <c r="AU172" s="25"/>
      <c r="AV172" s="26"/>
      <c r="AW172" s="27"/>
      <c r="AX172" s="29"/>
      <c r="AY172" s="21"/>
      <c r="AZ172" s="29"/>
      <c r="BA172" s="21"/>
      <c r="BB172" s="21"/>
      <c r="BC172" s="21"/>
      <c r="BD172" s="29"/>
      <c r="BE172" s="21"/>
      <c r="BF172" s="31"/>
      <c r="BG172" s="31"/>
      <c r="BH172" s="21"/>
      <c r="BI172" s="15"/>
      <c r="BJ172" s="31"/>
      <c r="BK172" s="29"/>
      <c r="BL172" s="21"/>
      <c r="BM172" s="15"/>
      <c r="BN172" s="31"/>
      <c r="BO172" s="15"/>
      <c r="BP172" s="21"/>
      <c r="BQ172" s="15"/>
      <c r="BR172" s="31"/>
      <c r="BS172" s="15"/>
      <c r="BT172" s="21"/>
      <c r="BU172" s="21"/>
      <c r="BV172" s="21"/>
      <c r="BW172" s="21"/>
      <c r="BX172" s="21"/>
      <c r="BY172" s="21"/>
      <c r="BZ172" s="29"/>
      <c r="CA172" s="29"/>
      <c r="CB172" s="29"/>
      <c r="CC172" s="31"/>
      <c r="CD172" s="31"/>
      <c r="CE172" s="15"/>
    </row>
    <row r="173" spans="1:86" s="15" customFormat="1" x14ac:dyDescent="0.25">
      <c r="A173" s="2">
        <v>173</v>
      </c>
      <c r="B173" s="38" t="s">
        <v>365</v>
      </c>
      <c r="C173" s="16"/>
      <c r="D173" s="16"/>
      <c r="E173" s="16"/>
      <c r="F173" s="2"/>
      <c r="G173" s="18"/>
      <c r="H173" s="18"/>
      <c r="I173" s="18"/>
      <c r="J173" s="18"/>
      <c r="K173" s="18"/>
      <c r="L173" s="135"/>
      <c r="M173" s="179"/>
      <c r="N173" s="28"/>
      <c r="O173" s="28"/>
      <c r="P173" s="18"/>
      <c r="Q173" s="18"/>
      <c r="R173" s="2"/>
      <c r="S173" s="2"/>
      <c r="T173" s="18"/>
      <c r="U173" s="18"/>
      <c r="V173" s="18"/>
      <c r="W173" s="18"/>
      <c r="X173" s="2"/>
      <c r="Y173" s="2"/>
      <c r="Z173" s="2"/>
      <c r="AA173" s="2"/>
      <c r="AB173" s="18"/>
      <c r="AC173" s="2"/>
      <c r="AD173" s="2"/>
      <c r="AE173" s="2"/>
      <c r="AF173" s="2"/>
      <c r="AG173" s="2"/>
      <c r="AH173" s="18"/>
      <c r="AI173" s="18"/>
      <c r="AJ173" s="18"/>
      <c r="AK173" s="2"/>
      <c r="AL173" s="2"/>
      <c r="AM173" s="2"/>
      <c r="AN173" s="2"/>
      <c r="AO173" s="3"/>
      <c r="AP173" s="2"/>
      <c r="AQ173" s="3"/>
      <c r="AR173" s="3"/>
      <c r="AS173" s="3"/>
      <c r="AT173" s="120"/>
      <c r="AU173" s="25"/>
      <c r="AV173" s="26"/>
      <c r="AW173" s="27"/>
      <c r="AX173" s="2"/>
      <c r="AY173" s="2"/>
      <c r="AZ173" s="2"/>
      <c r="BA173" s="2"/>
      <c r="BB173" s="2"/>
      <c r="BC173" s="2"/>
      <c r="BD173" s="11"/>
      <c r="BE173" s="11"/>
      <c r="BF173" s="18"/>
      <c r="BG173" s="18"/>
      <c r="BH173" s="11"/>
      <c r="BI173" s="2"/>
      <c r="BJ173" s="18"/>
      <c r="BK173" s="16"/>
      <c r="BL173" s="11"/>
      <c r="BM173" s="2"/>
      <c r="BN173" s="18"/>
      <c r="BO173" s="2"/>
      <c r="BP173" s="11"/>
      <c r="BQ173" s="2"/>
      <c r="BR173" s="18"/>
      <c r="BS173" s="2"/>
      <c r="BT173" s="11"/>
      <c r="BU173" s="11"/>
      <c r="BV173" s="11"/>
      <c r="BW173" s="11"/>
      <c r="BX173" s="11"/>
      <c r="BY173" s="11"/>
      <c r="BZ173" s="16"/>
      <c r="CA173" s="16"/>
      <c r="CB173" s="16"/>
      <c r="CC173" s="18"/>
      <c r="CD173" s="18"/>
      <c r="CE173" s="2"/>
    </row>
    <row r="174" spans="1:86" s="15" customFormat="1" x14ac:dyDescent="0.25">
      <c r="A174" s="2">
        <v>173.5</v>
      </c>
      <c r="B174" s="38" t="s">
        <v>366</v>
      </c>
      <c r="C174" s="16"/>
      <c r="D174" s="16"/>
      <c r="E174" s="16"/>
      <c r="F174" s="2"/>
      <c r="G174" s="18"/>
      <c r="H174" s="18"/>
      <c r="I174" s="18"/>
      <c r="J174" s="18"/>
      <c r="K174" s="18"/>
      <c r="L174" s="135"/>
      <c r="M174" s="179"/>
      <c r="N174" s="28"/>
      <c r="O174" s="28"/>
      <c r="P174" s="18"/>
      <c r="Q174" s="18"/>
      <c r="R174" s="2"/>
      <c r="S174" s="2"/>
      <c r="T174" s="18"/>
      <c r="U174" s="18"/>
      <c r="V174" s="18"/>
      <c r="W174" s="18"/>
      <c r="X174" s="2"/>
      <c r="Y174" s="2"/>
      <c r="Z174" s="2"/>
      <c r="AA174" s="2"/>
      <c r="AB174" s="18"/>
      <c r="AC174" s="2"/>
      <c r="AD174" s="2"/>
      <c r="AE174" s="2"/>
      <c r="AF174" s="2"/>
      <c r="AG174" s="2"/>
      <c r="AH174" s="18"/>
      <c r="AI174" s="18"/>
      <c r="AJ174" s="18"/>
      <c r="AK174" s="2"/>
      <c r="AL174" s="2"/>
      <c r="AM174" s="2"/>
      <c r="AN174" s="2"/>
      <c r="AO174" s="3"/>
      <c r="AP174" s="2"/>
      <c r="AQ174" s="3"/>
      <c r="AR174" s="3"/>
      <c r="AS174" s="3"/>
      <c r="AT174" s="120"/>
      <c r="AU174" s="25"/>
      <c r="AV174" s="26"/>
      <c r="AW174" s="27"/>
      <c r="AX174" s="2"/>
      <c r="AY174" s="2"/>
      <c r="AZ174" s="2"/>
      <c r="BA174" s="2"/>
      <c r="BB174" s="2"/>
      <c r="BC174" s="2"/>
      <c r="BD174" s="11"/>
      <c r="BE174" s="11"/>
      <c r="BF174" s="18"/>
      <c r="BG174" s="18"/>
      <c r="BH174" s="11"/>
      <c r="BI174" s="2"/>
      <c r="BJ174" s="18"/>
      <c r="BK174" s="16"/>
      <c r="BL174" s="11"/>
      <c r="BM174" s="2"/>
      <c r="BN174" s="18"/>
      <c r="BO174" s="2"/>
      <c r="BP174" s="11"/>
      <c r="BQ174" s="2"/>
      <c r="BR174" s="18"/>
      <c r="BS174" s="2"/>
      <c r="BT174" s="11"/>
      <c r="BU174" s="11"/>
      <c r="BV174" s="11"/>
      <c r="BW174" s="11"/>
      <c r="BX174" s="11"/>
      <c r="BY174" s="11"/>
      <c r="BZ174" s="16"/>
      <c r="CA174" s="16"/>
      <c r="CB174" s="16"/>
      <c r="CC174" s="18"/>
      <c r="CD174" s="18"/>
      <c r="CE174" s="2"/>
    </row>
    <row r="175" spans="1:86" x14ac:dyDescent="0.25">
      <c r="A175" s="2">
        <v>174</v>
      </c>
      <c r="B175" s="37" t="s">
        <v>146</v>
      </c>
      <c r="M175" s="179"/>
      <c r="AV175" s="26"/>
      <c r="AW175" s="27"/>
    </row>
    <row r="176" spans="1:86" x14ac:dyDescent="0.25">
      <c r="A176" s="2">
        <v>175</v>
      </c>
      <c r="B176" s="38" t="s">
        <v>266</v>
      </c>
      <c r="M176" s="179"/>
      <c r="AV176" s="26"/>
      <c r="AW176" s="27"/>
    </row>
    <row r="177" spans="1:83" x14ac:dyDescent="0.25">
      <c r="A177" s="2">
        <v>176</v>
      </c>
      <c r="B177" s="38" t="s">
        <v>275</v>
      </c>
      <c r="M177" s="179"/>
      <c r="AV177" s="35">
        <v>8224</v>
      </c>
      <c r="AW177" s="36">
        <v>18477372.719999999</v>
      </c>
      <c r="AZ177" s="2">
        <v>1</v>
      </c>
      <c r="BA177" s="11">
        <v>2667</v>
      </c>
      <c r="BB177" s="11"/>
      <c r="BC177" s="11"/>
      <c r="BD177" s="16"/>
      <c r="BF177" s="18">
        <v>1</v>
      </c>
      <c r="BG177" s="18">
        <v>1</v>
      </c>
      <c r="BH177" s="11">
        <v>2471</v>
      </c>
      <c r="BI177" s="2">
        <v>1</v>
      </c>
      <c r="BJ177" s="18">
        <v>1</v>
      </c>
      <c r="BK177" s="16">
        <v>1850</v>
      </c>
      <c r="BL177" s="11">
        <v>1850</v>
      </c>
      <c r="BM177" s="2">
        <v>0</v>
      </c>
      <c r="BN177" s="18">
        <v>0</v>
      </c>
      <c r="BO177" s="2">
        <v>0</v>
      </c>
      <c r="BP177" s="11">
        <v>0</v>
      </c>
      <c r="BQ177" s="2">
        <v>1</v>
      </c>
      <c r="BR177" s="18">
        <v>1</v>
      </c>
      <c r="BS177" s="2">
        <v>621</v>
      </c>
      <c r="BT177" s="11">
        <v>621</v>
      </c>
      <c r="CB177" s="16">
        <v>21329</v>
      </c>
      <c r="CC177" s="18">
        <v>8.511040711144835E-3</v>
      </c>
      <c r="CD177" s="18">
        <v>9.945188061650545E-2</v>
      </c>
      <c r="CE177" s="2">
        <v>1</v>
      </c>
    </row>
    <row r="178" spans="1:83" x14ac:dyDescent="0.25">
      <c r="A178" s="2">
        <v>177</v>
      </c>
      <c r="B178" s="38" t="s">
        <v>269</v>
      </c>
      <c r="F178" s="17"/>
      <c r="M178" s="179"/>
      <c r="N178" s="18">
        <v>1</v>
      </c>
      <c r="O178" s="18"/>
      <c r="P178" s="127"/>
      <c r="Q178" s="127"/>
      <c r="R178" s="23"/>
      <c r="S178" s="273" t="s">
        <v>549</v>
      </c>
      <c r="AC178" s="16"/>
      <c r="AD178" s="16"/>
      <c r="AE178" s="16"/>
      <c r="AF178" s="17"/>
      <c r="AG178" s="16"/>
      <c r="AK178" s="17"/>
      <c r="AL178" s="17"/>
      <c r="AM178" s="17"/>
      <c r="AN178" s="7"/>
      <c r="AO178" s="8"/>
      <c r="AT178" s="120">
        <v>3</v>
      </c>
      <c r="AU178" s="25">
        <v>2000</v>
      </c>
      <c r="AV178" s="26"/>
      <c r="AW178" s="27"/>
      <c r="AX178" s="2">
        <v>3</v>
      </c>
      <c r="AY178" s="11">
        <v>9213</v>
      </c>
      <c r="BA178" s="11"/>
      <c r="BB178" s="11"/>
      <c r="BC178" s="11"/>
      <c r="BD178" s="16"/>
    </row>
    <row r="179" spans="1:83" x14ac:dyDescent="0.25">
      <c r="A179" s="2">
        <v>178</v>
      </c>
      <c r="B179" s="38" t="s">
        <v>267</v>
      </c>
      <c r="F179" s="17"/>
      <c r="M179" s="179"/>
      <c r="N179" s="131">
        <v>0.9098360655737705</v>
      </c>
      <c r="O179" s="131"/>
      <c r="R179" s="24"/>
      <c r="S179" s="273"/>
      <c r="AC179" s="16"/>
      <c r="AD179" s="16"/>
      <c r="AE179" s="16"/>
      <c r="AF179" s="17"/>
      <c r="AG179" s="16"/>
      <c r="AK179" s="24"/>
      <c r="AL179" s="24"/>
      <c r="AM179" s="24"/>
      <c r="AN179" s="7"/>
      <c r="AO179" s="8"/>
      <c r="AT179" s="120">
        <v>88</v>
      </c>
      <c r="AU179" s="25">
        <v>312000</v>
      </c>
      <c r="AV179" s="35">
        <v>85</v>
      </c>
      <c r="AW179" s="36">
        <v>325568</v>
      </c>
      <c r="AX179" s="2">
        <v>9</v>
      </c>
      <c r="AY179" s="11">
        <v>52800</v>
      </c>
      <c r="AZ179" s="2">
        <v>1</v>
      </c>
      <c r="BA179" s="11">
        <v>4000</v>
      </c>
      <c r="BB179" s="11"/>
      <c r="BC179" s="11"/>
      <c r="BD179" s="16">
        <v>15</v>
      </c>
      <c r="BE179" s="11">
        <v>14417.65</v>
      </c>
      <c r="BF179" s="18">
        <v>0.95</v>
      </c>
      <c r="BG179" s="18">
        <v>0.95</v>
      </c>
      <c r="BH179" s="11">
        <v>10724</v>
      </c>
      <c r="BI179" s="2">
        <v>23</v>
      </c>
      <c r="BJ179" s="18">
        <v>0.52272727272727271</v>
      </c>
      <c r="BK179" s="16">
        <v>85813</v>
      </c>
      <c r="BL179" s="11">
        <v>3731</v>
      </c>
      <c r="BM179" s="2">
        <v>26</v>
      </c>
      <c r="BN179" s="18">
        <v>0.59090909090909094</v>
      </c>
      <c r="BO179" s="2">
        <v>97292</v>
      </c>
      <c r="BP179" s="11">
        <v>3742</v>
      </c>
      <c r="BQ179" s="2">
        <v>42</v>
      </c>
      <c r="BR179" s="18">
        <v>0.95454545454545459</v>
      </c>
      <c r="BS179" s="2">
        <v>267330</v>
      </c>
      <c r="BT179" s="11">
        <v>6365</v>
      </c>
      <c r="BU179" s="11">
        <v>26407.146341463416</v>
      </c>
      <c r="BV179" s="11">
        <v>21233.25</v>
      </c>
      <c r="BW179" s="11">
        <v>25327</v>
      </c>
      <c r="BX179" s="11">
        <v>25895.545454545456</v>
      </c>
      <c r="BY179" s="11">
        <v>30076.272727272728</v>
      </c>
      <c r="BZ179" s="16">
        <v>32310</v>
      </c>
      <c r="CB179" s="16">
        <v>23612.16</v>
      </c>
      <c r="CC179" s="18">
        <v>5.553580342574449E-2</v>
      </c>
      <c r="CD179" s="18">
        <v>0.20497396390472744</v>
      </c>
      <c r="CE179" s="2">
        <v>25</v>
      </c>
    </row>
    <row r="180" spans="1:83" x14ac:dyDescent="0.25">
      <c r="A180" s="2">
        <v>179</v>
      </c>
      <c r="B180" s="38" t="s">
        <v>276</v>
      </c>
      <c r="S180" s="273" t="s">
        <v>550</v>
      </c>
      <c r="AV180" s="35">
        <v>39</v>
      </c>
      <c r="AW180" s="36">
        <v>125062.66</v>
      </c>
      <c r="AZ180" s="2">
        <v>1</v>
      </c>
      <c r="BA180" s="11">
        <v>4000</v>
      </c>
      <c r="BB180" s="11"/>
      <c r="BC180" s="11"/>
      <c r="BD180" s="16"/>
    </row>
    <row r="181" spans="1:83" x14ac:dyDescent="0.25">
      <c r="A181" s="2">
        <v>180</v>
      </c>
      <c r="B181" s="38" t="s">
        <v>270</v>
      </c>
      <c r="F181" s="17"/>
      <c r="N181" s="132"/>
      <c r="O181" s="132"/>
      <c r="P181" s="127"/>
      <c r="Q181" s="127"/>
      <c r="R181" s="23"/>
      <c r="S181" s="273"/>
      <c r="AC181" s="16"/>
      <c r="AD181" s="16"/>
      <c r="AE181" s="16"/>
      <c r="AF181" s="17"/>
      <c r="AG181" s="16"/>
      <c r="AK181" s="17"/>
      <c r="AL181" s="17"/>
      <c r="AM181" s="17"/>
      <c r="AN181" s="7"/>
      <c r="AO181" s="8"/>
      <c r="AT181" s="123"/>
      <c r="AU181" s="19"/>
      <c r="AV181" s="33"/>
      <c r="AW181" s="34"/>
      <c r="AX181" s="2">
        <v>1</v>
      </c>
      <c r="AY181" s="11">
        <v>1875</v>
      </c>
      <c r="BA181" s="11"/>
      <c r="BB181" s="11"/>
      <c r="BC181" s="11"/>
      <c r="BD181" s="16"/>
    </row>
    <row r="182" spans="1:83" x14ac:dyDescent="0.25">
      <c r="A182" s="2">
        <v>181</v>
      </c>
      <c r="B182" s="38" t="s">
        <v>268</v>
      </c>
      <c r="F182" s="17"/>
      <c r="N182" s="18">
        <v>0</v>
      </c>
      <c r="O182" s="18"/>
      <c r="R182" s="24"/>
      <c r="S182" s="277" t="s">
        <v>551</v>
      </c>
      <c r="AC182" s="16"/>
      <c r="AD182" s="16"/>
      <c r="AE182" s="16"/>
      <c r="AF182" s="17"/>
      <c r="AG182" s="16"/>
      <c r="AK182" s="17"/>
      <c r="AL182" s="17"/>
      <c r="AM182" s="17"/>
      <c r="AN182" s="7"/>
      <c r="AO182" s="8"/>
      <c r="AP182" s="6"/>
      <c r="AV182" s="26"/>
      <c r="AW182" s="27"/>
      <c r="AX182" s="2">
        <v>8</v>
      </c>
      <c r="AY182" s="11">
        <v>36968</v>
      </c>
      <c r="AZ182" s="2">
        <v>3</v>
      </c>
      <c r="BA182" s="11">
        <v>12000</v>
      </c>
      <c r="BB182" s="11"/>
      <c r="BC182" s="11"/>
      <c r="BD182" s="16"/>
    </row>
    <row r="183" spans="1:83" ht="15.75" x14ac:dyDescent="0.25">
      <c r="A183" s="2">
        <v>182</v>
      </c>
      <c r="B183" s="38" t="s">
        <v>272</v>
      </c>
      <c r="F183" s="17"/>
      <c r="N183" s="18"/>
      <c r="O183" s="18"/>
      <c r="P183" s="127"/>
      <c r="Q183" s="127"/>
      <c r="R183" s="23"/>
      <c r="S183" s="274" t="s">
        <v>552</v>
      </c>
      <c r="AC183" s="16"/>
      <c r="AD183" s="16"/>
      <c r="AE183" s="16"/>
      <c r="AF183" s="17"/>
      <c r="AG183" s="16"/>
      <c r="AK183" s="17"/>
      <c r="AL183" s="17"/>
      <c r="AM183" s="17"/>
      <c r="AN183" s="7"/>
      <c r="AO183" s="8"/>
      <c r="AP183" s="6"/>
      <c r="AT183" s="120">
        <v>1</v>
      </c>
      <c r="AU183" s="25">
        <v>1000</v>
      </c>
      <c r="AV183" s="26"/>
      <c r="AW183" s="27"/>
      <c r="AX183" s="2">
        <v>3</v>
      </c>
      <c r="AY183" s="11">
        <v>9400</v>
      </c>
      <c r="BA183" s="11"/>
      <c r="BB183" s="11"/>
      <c r="BC183" s="11"/>
      <c r="BD183" s="16"/>
    </row>
    <row r="184" spans="1:83" x14ac:dyDescent="0.25">
      <c r="A184" s="2">
        <v>183</v>
      </c>
      <c r="B184" s="38" t="s">
        <v>277</v>
      </c>
      <c r="N184" s="147"/>
      <c r="O184" s="285"/>
      <c r="S184" s="275" t="s">
        <v>551</v>
      </c>
      <c r="AV184" s="35">
        <v>6080</v>
      </c>
      <c r="AW184" s="36">
        <v>18242462</v>
      </c>
      <c r="AZ184" s="2">
        <v>1</v>
      </c>
      <c r="BA184" s="11">
        <v>6000</v>
      </c>
      <c r="BB184" s="11"/>
      <c r="BC184" s="11"/>
      <c r="BD184" s="16"/>
      <c r="BF184" s="18">
        <v>1</v>
      </c>
      <c r="BG184" s="18">
        <v>1</v>
      </c>
      <c r="BH184" s="11">
        <v>2576</v>
      </c>
      <c r="BI184" s="2">
        <v>0</v>
      </c>
      <c r="BJ184" s="18">
        <v>0</v>
      </c>
      <c r="BK184" s="16">
        <v>0</v>
      </c>
      <c r="BL184" s="11">
        <v>0</v>
      </c>
      <c r="BM184" s="2">
        <v>0</v>
      </c>
      <c r="BN184" s="18">
        <v>0</v>
      </c>
      <c r="BO184" s="2">
        <v>0</v>
      </c>
      <c r="BP184" s="11">
        <v>0</v>
      </c>
      <c r="BQ184" s="2">
        <v>1</v>
      </c>
      <c r="BR184" s="18">
        <v>1</v>
      </c>
      <c r="BS184" s="2">
        <v>2576</v>
      </c>
      <c r="BT184" s="11">
        <v>2576</v>
      </c>
    </row>
    <row r="185" spans="1:83" x14ac:dyDescent="0.25">
      <c r="B185" s="463"/>
      <c r="S185" s="275" t="s">
        <v>553</v>
      </c>
      <c r="AV185" s="26"/>
      <c r="AW185" s="27"/>
    </row>
    <row r="186" spans="1:83" s="15" customFormat="1" x14ac:dyDescent="0.25">
      <c r="A186" s="2"/>
      <c r="B186" s="463"/>
      <c r="C186" s="16"/>
      <c r="D186" s="16"/>
      <c r="E186" s="16"/>
      <c r="F186" s="2"/>
      <c r="G186" s="18"/>
      <c r="H186" s="18"/>
      <c r="I186" s="18"/>
      <c r="J186" s="18"/>
      <c r="K186" s="18"/>
      <c r="L186" s="135"/>
      <c r="M186" s="135"/>
      <c r="N186" s="28"/>
      <c r="O186" s="28"/>
      <c r="P186" s="18"/>
      <c r="Q186" s="18"/>
      <c r="R186" s="2"/>
      <c r="S186" s="275" t="s">
        <v>554</v>
      </c>
      <c r="T186" s="18"/>
      <c r="U186" s="18"/>
      <c r="V186" s="18"/>
      <c r="W186" s="18"/>
      <c r="X186" s="2"/>
      <c r="Y186" s="2"/>
      <c r="Z186" s="2"/>
      <c r="AA186" s="2"/>
      <c r="AB186" s="18"/>
      <c r="AC186" s="2"/>
      <c r="AD186" s="2"/>
      <c r="AE186" s="2"/>
      <c r="AF186" s="2"/>
      <c r="AG186" s="2"/>
      <c r="AH186" s="18"/>
      <c r="AI186" s="18"/>
      <c r="AJ186" s="18"/>
      <c r="AK186" s="2"/>
      <c r="AL186" s="2"/>
      <c r="AM186" s="2"/>
      <c r="AN186" s="2"/>
      <c r="AO186" s="3"/>
      <c r="AP186" s="2"/>
      <c r="AQ186" s="3"/>
      <c r="AR186" s="3"/>
      <c r="AS186" s="3"/>
      <c r="AT186" s="120"/>
      <c r="AU186" s="25"/>
      <c r="AV186" s="26"/>
      <c r="AW186" s="27"/>
      <c r="AX186" s="2"/>
      <c r="AY186" s="2"/>
      <c r="AZ186" s="2"/>
      <c r="BA186" s="2"/>
      <c r="BB186" s="2"/>
      <c r="BC186" s="2"/>
      <c r="BD186" s="11"/>
      <c r="BE186" s="11"/>
      <c r="BF186" s="18"/>
      <c r="BG186" s="18"/>
      <c r="BH186" s="11"/>
      <c r="BI186" s="2"/>
      <c r="BJ186" s="18"/>
      <c r="BK186" s="16"/>
      <c r="BL186" s="11"/>
      <c r="BM186" s="2"/>
      <c r="BN186" s="18"/>
      <c r="BO186" s="2"/>
      <c r="BP186" s="11"/>
      <c r="BQ186" s="2"/>
      <c r="BR186" s="18"/>
      <c r="BS186" s="2"/>
      <c r="BT186" s="11"/>
      <c r="BU186" s="11"/>
      <c r="BV186" s="11"/>
      <c r="BW186" s="11"/>
      <c r="BX186" s="11"/>
      <c r="BY186" s="11"/>
      <c r="BZ186" s="16"/>
      <c r="CA186" s="16"/>
      <c r="CB186" s="16"/>
      <c r="CC186" s="18"/>
      <c r="CD186" s="18"/>
      <c r="CE186" s="2"/>
    </row>
    <row r="187" spans="1:83" x14ac:dyDescent="0.25">
      <c r="B187" s="463"/>
      <c r="S187" s="275" t="s">
        <v>555</v>
      </c>
      <c r="AV187" s="26"/>
      <c r="AW187" s="27"/>
    </row>
    <row r="188" spans="1:83" x14ac:dyDescent="0.25">
      <c r="B188" s="38" t="s">
        <v>316</v>
      </c>
      <c r="F188" s="17"/>
      <c r="N188" s="18">
        <v>0.49577464788732395</v>
      </c>
      <c r="O188" s="18"/>
      <c r="P188" s="127"/>
      <c r="Q188" s="127"/>
      <c r="R188" s="23"/>
      <c r="S188" s="275" t="s">
        <v>556</v>
      </c>
      <c r="X188" s="24"/>
      <c r="Y188" s="24"/>
      <c r="Z188" s="24"/>
      <c r="AA188" s="24"/>
      <c r="AC188" s="16"/>
      <c r="AD188" s="16"/>
      <c r="AE188" s="16"/>
      <c r="AF188" s="17"/>
      <c r="AG188" s="16"/>
      <c r="AK188" s="17"/>
      <c r="AL188" s="17"/>
      <c r="AM188" s="17"/>
      <c r="AN188" s="7"/>
      <c r="AO188" s="8"/>
      <c r="AV188" s="26"/>
      <c r="AW188" s="27"/>
      <c r="AY188" s="11"/>
      <c r="BA188" s="11"/>
      <c r="BB188" s="11"/>
      <c r="BC188" s="11"/>
      <c r="BD188" s="16"/>
    </row>
    <row r="189" spans="1:83" x14ac:dyDescent="0.25">
      <c r="A189" s="15"/>
      <c r="B189" s="461" t="s">
        <v>341</v>
      </c>
      <c r="C189" s="29"/>
      <c r="D189" s="29"/>
      <c r="E189" s="29"/>
      <c r="F189" s="30"/>
      <c r="G189" s="31"/>
      <c r="H189" s="31"/>
      <c r="I189" s="31"/>
      <c r="J189" s="31"/>
      <c r="K189" s="31"/>
      <c r="L189" s="140"/>
      <c r="M189" s="140"/>
      <c r="N189" s="31"/>
      <c r="O189" s="31"/>
      <c r="P189" s="130"/>
      <c r="Q189" s="130"/>
      <c r="R189" s="126"/>
      <c r="S189" s="275" t="s">
        <v>557</v>
      </c>
      <c r="T189" s="31"/>
      <c r="U189" s="31"/>
      <c r="V189" s="31"/>
      <c r="W189" s="31"/>
      <c r="X189" s="32"/>
      <c r="Y189" s="32"/>
      <c r="Z189" s="32"/>
      <c r="AA189" s="32"/>
      <c r="AB189" s="31"/>
      <c r="AC189" s="29"/>
      <c r="AD189" s="29"/>
      <c r="AE189" s="29"/>
      <c r="AF189" s="30"/>
      <c r="AG189" s="29"/>
      <c r="AH189" s="31"/>
      <c r="AI189" s="31"/>
      <c r="AJ189" s="31"/>
      <c r="AK189" s="30"/>
      <c r="AL189" s="30"/>
      <c r="AM189" s="30"/>
      <c r="AN189" s="9"/>
      <c r="AO189" s="10"/>
      <c r="AP189" s="15"/>
      <c r="AQ189" s="4"/>
      <c r="AR189" s="4"/>
      <c r="AS189" s="4"/>
      <c r="AT189" s="123"/>
      <c r="AU189" s="19"/>
      <c r="AV189" s="33"/>
      <c r="AW189" s="34"/>
      <c r="AX189" s="15"/>
      <c r="AY189" s="21"/>
      <c r="AZ189" s="15"/>
      <c r="BA189" s="21"/>
      <c r="BB189" s="21"/>
      <c r="BC189" s="21"/>
      <c r="BD189" s="29"/>
      <c r="BE189" s="21"/>
      <c r="BF189" s="31"/>
      <c r="BG189" s="31"/>
      <c r="BH189" s="21"/>
      <c r="BI189" s="15"/>
      <c r="BJ189" s="31"/>
      <c r="BK189" s="29"/>
      <c r="BL189" s="21"/>
      <c r="BM189" s="15"/>
      <c r="BN189" s="31"/>
      <c r="BO189" s="15"/>
      <c r="BP189" s="21"/>
      <c r="BQ189" s="15"/>
      <c r="BR189" s="31"/>
      <c r="BS189" s="15"/>
      <c r="BT189" s="21"/>
      <c r="BU189" s="21"/>
      <c r="BV189" s="21"/>
      <c r="BW189" s="21"/>
      <c r="BX189" s="21"/>
      <c r="BY189" s="21"/>
      <c r="BZ189" s="29"/>
      <c r="CA189" s="29"/>
      <c r="CB189" s="29"/>
      <c r="CC189" s="31"/>
      <c r="CD189" s="31"/>
      <c r="CE189" s="15"/>
    </row>
    <row r="190" spans="1:83" x14ac:dyDescent="0.25">
      <c r="B190" s="38" t="s">
        <v>317</v>
      </c>
      <c r="F190" s="17"/>
      <c r="N190" s="18"/>
      <c r="O190" s="18"/>
      <c r="S190" s="276"/>
      <c r="AC190" s="16"/>
      <c r="AD190" s="16"/>
      <c r="AE190" s="16"/>
      <c r="AF190" s="17"/>
      <c r="AG190" s="16"/>
      <c r="AT190" s="120">
        <v>14</v>
      </c>
      <c r="AU190" s="25">
        <v>20000</v>
      </c>
      <c r="AV190" s="26"/>
      <c r="AW190" s="27"/>
      <c r="BD190" s="22"/>
    </row>
    <row r="191" spans="1:83" s="15" customFormat="1" x14ac:dyDescent="0.25">
      <c r="A191" s="2"/>
      <c r="B191" s="38" t="s">
        <v>319</v>
      </c>
      <c r="C191" s="16"/>
      <c r="D191" s="16"/>
      <c r="E191" s="16"/>
      <c r="F191" s="17"/>
      <c r="G191" s="18"/>
      <c r="H191" s="18"/>
      <c r="I191" s="18"/>
      <c r="J191" s="18"/>
      <c r="K191" s="18"/>
      <c r="L191" s="135"/>
      <c r="M191" s="135"/>
      <c r="N191" s="18"/>
      <c r="O191" s="18"/>
      <c r="P191" s="18"/>
      <c r="Q191" s="18"/>
      <c r="R191" s="2"/>
      <c r="S191" s="275" t="s">
        <v>558</v>
      </c>
      <c r="T191" s="18"/>
      <c r="U191" s="18"/>
      <c r="V191" s="18"/>
      <c r="W191" s="18"/>
      <c r="X191" s="2"/>
      <c r="Y191" s="2"/>
      <c r="Z191" s="2"/>
      <c r="AA191" s="2"/>
      <c r="AB191" s="18"/>
      <c r="AC191" s="16"/>
      <c r="AD191" s="16"/>
      <c r="AE191" s="16"/>
      <c r="AF191" s="17"/>
      <c r="AG191" s="16"/>
      <c r="AH191" s="18"/>
      <c r="AI191" s="18"/>
      <c r="AJ191" s="18"/>
      <c r="AK191" s="2"/>
      <c r="AL191" s="2"/>
      <c r="AM191" s="2"/>
      <c r="AN191" s="2"/>
      <c r="AO191" s="3"/>
      <c r="AP191" s="2"/>
      <c r="AQ191" s="3"/>
      <c r="AR191" s="3"/>
      <c r="AS191" s="3"/>
      <c r="AT191" s="123"/>
      <c r="AU191" s="19"/>
      <c r="AV191" s="35">
        <v>17</v>
      </c>
      <c r="AW191" s="36">
        <v>65368</v>
      </c>
      <c r="AX191" s="2"/>
      <c r="AY191" s="2"/>
      <c r="AZ191" s="2"/>
      <c r="BA191" s="2"/>
      <c r="BB191" s="2"/>
      <c r="BC191" s="2"/>
      <c r="BD191" s="22"/>
      <c r="BE191" s="11"/>
      <c r="BF191" s="18"/>
      <c r="BG191" s="18"/>
      <c r="BH191" s="11"/>
      <c r="BI191" s="2"/>
      <c r="BJ191" s="18"/>
      <c r="BK191" s="16"/>
      <c r="BL191" s="11"/>
      <c r="BM191" s="2"/>
      <c r="BN191" s="18"/>
      <c r="BO191" s="2"/>
      <c r="BP191" s="11"/>
      <c r="BQ191" s="2"/>
      <c r="BR191" s="18"/>
      <c r="BS191" s="2"/>
      <c r="BT191" s="11"/>
      <c r="BU191" s="11"/>
      <c r="BV191" s="11"/>
      <c r="BW191" s="11"/>
      <c r="BX191" s="11"/>
      <c r="BY191" s="11"/>
      <c r="BZ191" s="16"/>
      <c r="CA191" s="16"/>
      <c r="CB191" s="16"/>
      <c r="CC191" s="18"/>
      <c r="CD191" s="18"/>
      <c r="CE191" s="2"/>
    </row>
    <row r="192" spans="1:83" x14ac:dyDescent="0.25">
      <c r="B192" s="462" t="s">
        <v>320</v>
      </c>
      <c r="F192" s="17"/>
      <c r="N192" s="18"/>
      <c r="O192" s="18"/>
      <c r="S192" s="271"/>
      <c r="AC192" s="16"/>
      <c r="AD192" s="16"/>
      <c r="AE192" s="16"/>
      <c r="AF192" s="17"/>
      <c r="AG192" s="16"/>
      <c r="AV192" s="35">
        <v>45</v>
      </c>
      <c r="AW192" s="36">
        <v>171071</v>
      </c>
      <c r="BD192" s="16"/>
    </row>
    <row r="193" spans="1:83" s="15" customFormat="1" x14ac:dyDescent="0.25">
      <c r="A193" s="2"/>
      <c r="B193" s="462" t="s">
        <v>321</v>
      </c>
      <c r="C193" s="16"/>
      <c r="D193" s="16"/>
      <c r="E193" s="16"/>
      <c r="F193" s="17"/>
      <c r="G193" s="18"/>
      <c r="H193" s="18"/>
      <c r="I193" s="18"/>
      <c r="J193" s="18"/>
      <c r="K193" s="18"/>
      <c r="L193" s="135"/>
      <c r="M193" s="135"/>
      <c r="N193" s="18"/>
      <c r="O193" s="18"/>
      <c r="P193" s="18"/>
      <c r="Q193" s="18"/>
      <c r="R193" s="2"/>
      <c r="S193" s="2"/>
      <c r="T193" s="18"/>
      <c r="U193" s="18"/>
      <c r="V193" s="18"/>
      <c r="W193" s="18"/>
      <c r="X193" s="2"/>
      <c r="Y193" s="2"/>
      <c r="Z193" s="2"/>
      <c r="AA193" s="2"/>
      <c r="AB193" s="18"/>
      <c r="AC193" s="16"/>
      <c r="AD193" s="16"/>
      <c r="AE193" s="16"/>
      <c r="AF193" s="17"/>
      <c r="AG193" s="16"/>
      <c r="AH193" s="18"/>
      <c r="AI193" s="18"/>
      <c r="AJ193" s="18"/>
      <c r="AK193" s="2"/>
      <c r="AL193" s="2"/>
      <c r="AM193" s="2"/>
      <c r="AN193" s="2"/>
      <c r="AO193" s="3"/>
      <c r="AP193" s="2"/>
      <c r="AQ193" s="3"/>
      <c r="AR193" s="3"/>
      <c r="AS193" s="3"/>
      <c r="AT193" s="123"/>
      <c r="AU193" s="19"/>
      <c r="AV193" s="35">
        <v>56</v>
      </c>
      <c r="AW193" s="36">
        <v>144474</v>
      </c>
      <c r="AX193" s="2"/>
      <c r="AY193" s="2"/>
      <c r="AZ193" s="2"/>
      <c r="BA193" s="2"/>
      <c r="BB193" s="2"/>
      <c r="BC193" s="2"/>
      <c r="BD193" s="16"/>
      <c r="BE193" s="11"/>
      <c r="BF193" s="18"/>
      <c r="BG193" s="18"/>
      <c r="BH193" s="11"/>
      <c r="BI193" s="2"/>
      <c r="BJ193" s="18"/>
      <c r="BK193" s="16"/>
      <c r="BL193" s="11"/>
      <c r="BM193" s="2"/>
      <c r="BN193" s="18"/>
      <c r="BO193" s="2"/>
      <c r="BP193" s="11"/>
      <c r="BQ193" s="2"/>
      <c r="BR193" s="18"/>
      <c r="BS193" s="2"/>
      <c r="BT193" s="11"/>
      <c r="BU193" s="11"/>
      <c r="BV193" s="11"/>
      <c r="BW193" s="11"/>
      <c r="BX193" s="11"/>
      <c r="BY193" s="11"/>
      <c r="BZ193" s="16"/>
      <c r="CA193" s="16"/>
      <c r="CB193" s="16"/>
      <c r="CC193" s="18"/>
      <c r="CD193" s="18"/>
      <c r="CE193" s="2"/>
    </row>
    <row r="194" spans="1:83" x14ac:dyDescent="0.25">
      <c r="B194" s="462" t="s">
        <v>322</v>
      </c>
      <c r="F194" s="17"/>
      <c r="N194" s="18"/>
      <c r="O194" s="18"/>
      <c r="AC194" s="16"/>
      <c r="AD194" s="16"/>
      <c r="AE194" s="16"/>
      <c r="AF194" s="17"/>
      <c r="AG194" s="16"/>
      <c r="AV194" s="35">
        <v>13</v>
      </c>
      <c r="AW194" s="36">
        <v>49575</v>
      </c>
      <c r="AX194" s="15"/>
      <c r="AY194" s="15"/>
      <c r="AZ194" s="15"/>
      <c r="BA194" s="15"/>
      <c r="BB194" s="15"/>
      <c r="BC194" s="15"/>
      <c r="BD194" s="16"/>
    </row>
    <row r="195" spans="1:83" x14ac:dyDescent="0.25">
      <c r="N195" s="18"/>
      <c r="O195" s="18"/>
      <c r="AC195" s="16"/>
      <c r="AD195" s="16"/>
      <c r="AE195" s="16"/>
      <c r="AF195" s="17"/>
      <c r="AG195" s="16"/>
      <c r="AV195" s="26"/>
      <c r="AW195" s="27"/>
      <c r="BD195" s="16"/>
    </row>
    <row r="196" spans="1:83" x14ac:dyDescent="0.25">
      <c r="N196" s="18"/>
      <c r="O196" s="18"/>
      <c r="AV196" s="26"/>
      <c r="AW196" s="27"/>
      <c r="AX196" s="15"/>
      <c r="AY196" s="15"/>
      <c r="AZ196" s="15"/>
      <c r="BA196" s="15"/>
      <c r="BB196" s="15"/>
      <c r="BC196" s="15"/>
      <c r="BD196" s="16"/>
    </row>
    <row r="197" spans="1:83" x14ac:dyDescent="0.25">
      <c r="AG197" s="29"/>
      <c r="AH197" s="31"/>
      <c r="AI197" s="31"/>
      <c r="AJ197" s="31"/>
      <c r="AK197" s="29"/>
      <c r="AL197" s="29"/>
      <c r="AM197" s="29"/>
      <c r="AN197" s="29"/>
      <c r="AO197" s="29"/>
      <c r="AP197" s="29"/>
      <c r="AQ197" s="29"/>
      <c r="AR197" s="29"/>
      <c r="AS197" s="29"/>
      <c r="AV197" s="26"/>
      <c r="AW197" s="27"/>
      <c r="AX197" s="29"/>
      <c r="AY197" s="29"/>
      <c r="AZ197" s="29"/>
      <c r="BA197" s="29"/>
      <c r="BB197" s="29"/>
      <c r="BC197" s="29"/>
    </row>
    <row r="198" spans="1:83" x14ac:dyDescent="0.25">
      <c r="J198" s="31"/>
      <c r="AV198" s="26"/>
      <c r="AW198" s="27"/>
    </row>
    <row r="199" spans="1:83" x14ac:dyDescent="0.25">
      <c r="AV199" s="26"/>
      <c r="AW199" s="27"/>
      <c r="BA199" s="11"/>
      <c r="BB199" s="11"/>
      <c r="BC199" s="11"/>
    </row>
    <row r="200" spans="1:83" x14ac:dyDescent="0.25">
      <c r="AV200" s="26"/>
      <c r="AW200" s="27"/>
    </row>
    <row r="201" spans="1:83" x14ac:dyDescent="0.25">
      <c r="AV201" s="26"/>
      <c r="AW201" s="27"/>
    </row>
    <row r="202" spans="1:83" x14ac:dyDescent="0.25">
      <c r="AV202" s="26"/>
      <c r="AW202" s="27"/>
    </row>
  </sheetData>
  <sortState ref="A8:CB192">
    <sortCondition ref="A8:A192"/>
  </sortState>
  <mergeCells count="48">
    <mergeCell ref="O4:R4"/>
    <mergeCell ref="B3:B5"/>
    <mergeCell ref="A3:A5"/>
    <mergeCell ref="AP4:AQ4"/>
    <mergeCell ref="AN4:AO4"/>
    <mergeCell ref="AN3:AQ3"/>
    <mergeCell ref="AC4:AG4"/>
    <mergeCell ref="AH4:AJ4"/>
    <mergeCell ref="T4:W4"/>
    <mergeCell ref="X4:AA4"/>
    <mergeCell ref="G3:K3"/>
    <mergeCell ref="AC3:AG3"/>
    <mergeCell ref="AH3:AJ3"/>
    <mergeCell ref="C3:F3"/>
    <mergeCell ref="L3:N3"/>
    <mergeCell ref="C4:F4"/>
    <mergeCell ref="BF3:BT3"/>
    <mergeCell ref="CB4:CE4"/>
    <mergeCell ref="AZ4:BA4"/>
    <mergeCell ref="AX4:AY4"/>
    <mergeCell ref="P3:AB3"/>
    <mergeCell ref="AT4:AU4"/>
    <mergeCell ref="AV4:AW4"/>
    <mergeCell ref="BG4:BH4"/>
    <mergeCell ref="BI4:BL4"/>
    <mergeCell ref="BM4:BP4"/>
    <mergeCell ref="BQ4:BT4"/>
    <mergeCell ref="BV4:BZ4"/>
    <mergeCell ref="BD4:BE4"/>
    <mergeCell ref="AR3:AS3"/>
    <mergeCell ref="BV3:BZ3"/>
    <mergeCell ref="CB3:CE3"/>
    <mergeCell ref="G4:K4"/>
    <mergeCell ref="AR6:AS6"/>
    <mergeCell ref="AR4:AS4"/>
    <mergeCell ref="AK3:AL3"/>
    <mergeCell ref="BR6:BT6"/>
    <mergeCell ref="BN6:BP6"/>
    <mergeCell ref="BJ6:BL6"/>
    <mergeCell ref="BG6:BH6"/>
    <mergeCell ref="AT3:BE3"/>
    <mergeCell ref="BB4:BC4"/>
    <mergeCell ref="BB6:BC6"/>
    <mergeCell ref="AT6:AU6"/>
    <mergeCell ref="AV6:AW6"/>
    <mergeCell ref="AX6:AY6"/>
    <mergeCell ref="AZ6:BA6"/>
    <mergeCell ref="BD6:BE6"/>
  </mergeCells>
  <printOptions horizontalCentered="1" verticalCentered="1"/>
  <pageMargins left="0.25" right="0.25" top="0.5" bottom="0.5" header="0.3" footer="0.3"/>
  <pageSetup scale="66" fitToHeight="0" orientation="landscape" r:id="rId1"/>
  <rowBreaks count="1" manualBreakCount="1">
    <brk id="39" min="1" max="80" man="1"/>
  </rowBreaks>
  <colBreaks count="5" manualBreakCount="5">
    <brk id="14" max="174" man="1"/>
    <brk id="18" max="1048575" man="1"/>
    <brk id="45" max="182" man="1"/>
    <brk id="57" max="182" man="1"/>
    <brk id="72" max="18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37"/>
  <sheetViews>
    <sheetView workbookViewId="0">
      <selection activeCell="G19" sqref="G19"/>
    </sheetView>
  </sheetViews>
  <sheetFormatPr defaultRowHeight="15" x14ac:dyDescent="0.25"/>
  <cols>
    <col min="1" max="1" width="45.7109375" customWidth="1"/>
    <col min="2" max="2" width="19" style="1" customWidth="1"/>
  </cols>
  <sheetData>
    <row r="9" spans="1:2" x14ac:dyDescent="0.25">
      <c r="A9" s="2"/>
      <c r="B9" s="2"/>
    </row>
    <row r="10" spans="1:2" ht="25.5" x14ac:dyDescent="0.25">
      <c r="A10" s="184" t="s">
        <v>368</v>
      </c>
      <c r="B10" s="185" t="s">
        <v>369</v>
      </c>
    </row>
    <row r="11" spans="1:2" x14ac:dyDescent="0.25">
      <c r="A11" s="64"/>
      <c r="B11" s="186"/>
    </row>
    <row r="12" spans="1:2" x14ac:dyDescent="0.25">
      <c r="A12" s="187" t="s">
        <v>370</v>
      </c>
      <c r="B12" s="188">
        <v>2265</v>
      </c>
    </row>
    <row r="13" spans="1:2" x14ac:dyDescent="0.25">
      <c r="A13" s="187" t="s">
        <v>19</v>
      </c>
      <c r="B13" s="188">
        <v>2108</v>
      </c>
    </row>
    <row r="14" spans="1:2" x14ac:dyDescent="0.25">
      <c r="A14" s="187" t="s">
        <v>12</v>
      </c>
      <c r="B14" s="188">
        <v>7472</v>
      </c>
    </row>
    <row r="15" spans="1:2" x14ac:dyDescent="0.25">
      <c r="A15" s="187" t="s">
        <v>30</v>
      </c>
      <c r="B15" s="188">
        <v>2807</v>
      </c>
    </row>
    <row r="16" spans="1:2" x14ac:dyDescent="0.25">
      <c r="A16" s="187" t="s">
        <v>38</v>
      </c>
      <c r="B16" s="188">
        <v>9433</v>
      </c>
    </row>
    <row r="17" spans="1:2" x14ac:dyDescent="0.25">
      <c r="A17" s="187" t="s">
        <v>20</v>
      </c>
      <c r="B17" s="188">
        <v>3168</v>
      </c>
    </row>
    <row r="18" spans="1:2" x14ac:dyDescent="0.25">
      <c r="A18" s="187" t="s">
        <v>17</v>
      </c>
      <c r="B18" s="188">
        <v>1060</v>
      </c>
    </row>
    <row r="19" spans="1:2" x14ac:dyDescent="0.25">
      <c r="A19" s="187" t="s">
        <v>24</v>
      </c>
      <c r="B19" s="188">
        <v>6324</v>
      </c>
    </row>
    <row r="20" spans="1:2" x14ac:dyDescent="0.25">
      <c r="A20" s="187" t="s">
        <v>31</v>
      </c>
      <c r="B20" s="188">
        <v>1201</v>
      </c>
    </row>
    <row r="21" spans="1:2" x14ac:dyDescent="0.25">
      <c r="A21" s="187" t="s">
        <v>16</v>
      </c>
      <c r="B21" s="188">
        <v>5538</v>
      </c>
    </row>
    <row r="22" spans="1:2" x14ac:dyDescent="0.25">
      <c r="A22" s="187" t="s">
        <v>10</v>
      </c>
      <c r="B22" s="188">
        <v>1089</v>
      </c>
    </row>
    <row r="23" spans="1:2" x14ac:dyDescent="0.25">
      <c r="A23" s="187" t="s">
        <v>39</v>
      </c>
      <c r="B23" s="188">
        <v>3860</v>
      </c>
    </row>
    <row r="24" spans="1:2" x14ac:dyDescent="0.25">
      <c r="A24" s="187" t="s">
        <v>371</v>
      </c>
      <c r="B24" s="188">
        <v>971</v>
      </c>
    </row>
    <row r="25" spans="1:2" x14ac:dyDescent="0.25">
      <c r="A25" s="187" t="s">
        <v>372</v>
      </c>
      <c r="B25" s="188">
        <v>9337</v>
      </c>
    </row>
    <row r="26" spans="1:2" x14ac:dyDescent="0.25">
      <c r="A26" s="187" t="s">
        <v>373</v>
      </c>
      <c r="B26" s="188">
        <v>1595</v>
      </c>
    </row>
    <row r="27" spans="1:2" x14ac:dyDescent="0.25">
      <c r="A27" s="187" t="s">
        <v>374</v>
      </c>
      <c r="B27" s="188">
        <v>3599</v>
      </c>
    </row>
    <row r="28" spans="1:2" x14ac:dyDescent="0.25">
      <c r="A28" s="187" t="s">
        <v>375</v>
      </c>
      <c r="B28" s="188">
        <v>2563</v>
      </c>
    </row>
    <row r="29" spans="1:2" x14ac:dyDescent="0.25">
      <c r="A29" s="187" t="s">
        <v>15</v>
      </c>
      <c r="B29" s="188">
        <v>8768</v>
      </c>
    </row>
    <row r="30" spans="1:2" x14ac:dyDescent="0.25">
      <c r="A30" s="187" t="s">
        <v>13</v>
      </c>
      <c r="B30" s="188">
        <v>7126</v>
      </c>
    </row>
    <row r="31" spans="1:2" x14ac:dyDescent="0.25">
      <c r="A31" s="187" t="s">
        <v>376</v>
      </c>
      <c r="B31" s="188">
        <v>2150</v>
      </c>
    </row>
    <row r="32" spans="1:2" x14ac:dyDescent="0.25">
      <c r="A32" s="187" t="s">
        <v>25</v>
      </c>
      <c r="B32" s="188">
        <v>1041</v>
      </c>
    </row>
    <row r="33" spans="1:2" x14ac:dyDescent="0.25">
      <c r="A33" s="187" t="s">
        <v>21</v>
      </c>
      <c r="B33" s="188">
        <v>718</v>
      </c>
    </row>
    <row r="34" spans="1:2" x14ac:dyDescent="0.25">
      <c r="A34" s="187" t="s">
        <v>14</v>
      </c>
      <c r="B34" s="188">
        <v>204</v>
      </c>
    </row>
    <row r="35" spans="1:2" x14ac:dyDescent="0.25">
      <c r="A35" s="187" t="s">
        <v>32</v>
      </c>
      <c r="B35" s="188">
        <v>3685</v>
      </c>
    </row>
    <row r="36" spans="1:2" x14ac:dyDescent="0.25">
      <c r="A36" s="187" t="s">
        <v>29</v>
      </c>
      <c r="B36" s="188">
        <v>2775</v>
      </c>
    </row>
    <row r="37" spans="1:2" x14ac:dyDescent="0.25">
      <c r="A37" s="187" t="s">
        <v>377</v>
      </c>
      <c r="B37" s="188">
        <v>5325</v>
      </c>
    </row>
    <row r="38" spans="1:2" x14ac:dyDescent="0.25">
      <c r="A38" s="187" t="s">
        <v>378</v>
      </c>
      <c r="B38" s="188">
        <v>3736</v>
      </c>
    </row>
    <row r="39" spans="1:2" x14ac:dyDescent="0.25">
      <c r="A39" s="187" t="s">
        <v>379</v>
      </c>
      <c r="B39" s="188">
        <v>4477</v>
      </c>
    </row>
    <row r="40" spans="1:2" x14ac:dyDescent="0.25">
      <c r="A40" s="187" t="s">
        <v>380</v>
      </c>
      <c r="B40" s="188">
        <v>6380</v>
      </c>
    </row>
    <row r="41" spans="1:2" x14ac:dyDescent="0.25">
      <c r="A41" s="187" t="s">
        <v>11</v>
      </c>
      <c r="B41" s="188">
        <v>464</v>
      </c>
    </row>
    <row r="42" spans="1:2" x14ac:dyDescent="0.25">
      <c r="A42" s="189" t="s">
        <v>301</v>
      </c>
      <c r="B42" s="190">
        <f>SUM(B12:B41)</f>
        <v>111239</v>
      </c>
    </row>
    <row r="43" spans="1:2" x14ac:dyDescent="0.25">
      <c r="A43" s="187" t="s">
        <v>4</v>
      </c>
      <c r="B43" s="188">
        <v>4034</v>
      </c>
    </row>
    <row r="44" spans="1:2" x14ac:dyDescent="0.25">
      <c r="A44" s="187" t="s">
        <v>9</v>
      </c>
      <c r="B44" s="188">
        <v>7253</v>
      </c>
    </row>
    <row r="45" spans="1:2" x14ac:dyDescent="0.25">
      <c r="A45" s="187" t="s">
        <v>5</v>
      </c>
      <c r="B45" s="188">
        <v>3815</v>
      </c>
    </row>
    <row r="46" spans="1:2" x14ac:dyDescent="0.25">
      <c r="A46" s="187" t="s">
        <v>381</v>
      </c>
      <c r="B46" s="188">
        <v>10583</v>
      </c>
    </row>
    <row r="47" spans="1:2" x14ac:dyDescent="0.25">
      <c r="A47" s="187" t="s">
        <v>8</v>
      </c>
      <c r="B47" s="188">
        <v>2087</v>
      </c>
    </row>
    <row r="48" spans="1:2" x14ac:dyDescent="0.25">
      <c r="A48" s="187" t="s">
        <v>382</v>
      </c>
      <c r="B48" s="188">
        <v>10749</v>
      </c>
    </row>
    <row r="49" spans="1:2" x14ac:dyDescent="0.25">
      <c r="A49" s="187" t="s">
        <v>7</v>
      </c>
      <c r="B49" s="188">
        <v>5645</v>
      </c>
    </row>
    <row r="50" spans="1:2" x14ac:dyDescent="0.25">
      <c r="A50" s="189" t="s">
        <v>301</v>
      </c>
      <c r="B50" s="190">
        <f>SUM(B43:B49)</f>
        <v>44166</v>
      </c>
    </row>
    <row r="51" spans="1:2" x14ac:dyDescent="0.25">
      <c r="A51" s="187" t="s">
        <v>383</v>
      </c>
      <c r="B51" s="188">
        <v>1236</v>
      </c>
    </row>
    <row r="52" spans="1:2" x14ac:dyDescent="0.25">
      <c r="A52" s="187" t="s">
        <v>384</v>
      </c>
      <c r="B52" s="188">
        <v>8341</v>
      </c>
    </row>
    <row r="53" spans="1:2" x14ac:dyDescent="0.25">
      <c r="A53" s="187" t="s">
        <v>385</v>
      </c>
      <c r="B53" s="188">
        <v>1455</v>
      </c>
    </row>
    <row r="54" spans="1:2" x14ac:dyDescent="0.25">
      <c r="A54" s="187" t="s">
        <v>386</v>
      </c>
      <c r="B54" s="188">
        <v>21829</v>
      </c>
    </row>
    <row r="55" spans="1:2" x14ac:dyDescent="0.25">
      <c r="A55" s="189" t="s">
        <v>301</v>
      </c>
      <c r="B55" s="190">
        <f>SUM(B51:B54)</f>
        <v>32861</v>
      </c>
    </row>
    <row r="56" spans="1:2" x14ac:dyDescent="0.25">
      <c r="A56" s="187" t="s">
        <v>94</v>
      </c>
      <c r="B56" s="188">
        <v>194</v>
      </c>
    </row>
    <row r="57" spans="1:2" x14ac:dyDescent="0.25">
      <c r="A57" s="187" t="s">
        <v>387</v>
      </c>
      <c r="B57" s="188">
        <v>2431</v>
      </c>
    </row>
    <row r="58" spans="1:2" x14ac:dyDescent="0.25">
      <c r="A58" s="187" t="s">
        <v>64</v>
      </c>
      <c r="B58" s="188">
        <v>417</v>
      </c>
    </row>
    <row r="59" spans="1:2" x14ac:dyDescent="0.25">
      <c r="A59" s="187" t="s">
        <v>47</v>
      </c>
      <c r="B59" s="188">
        <v>2762</v>
      </c>
    </row>
    <row r="60" spans="1:2" x14ac:dyDescent="0.25">
      <c r="A60" s="187" t="s">
        <v>48</v>
      </c>
      <c r="B60" s="188">
        <v>423</v>
      </c>
    </row>
    <row r="61" spans="1:2" x14ac:dyDescent="0.25">
      <c r="A61" s="187" t="s">
        <v>388</v>
      </c>
      <c r="B61" s="188">
        <v>1615</v>
      </c>
    </row>
    <row r="62" spans="1:2" x14ac:dyDescent="0.25">
      <c r="A62" s="187" t="s">
        <v>389</v>
      </c>
      <c r="B62" s="188">
        <v>2340</v>
      </c>
    </row>
    <row r="63" spans="1:2" x14ac:dyDescent="0.25">
      <c r="A63" s="187" t="s">
        <v>267</v>
      </c>
      <c r="B63" s="188">
        <v>160</v>
      </c>
    </row>
    <row r="64" spans="1:2" x14ac:dyDescent="0.25">
      <c r="A64" s="187" t="s">
        <v>49</v>
      </c>
      <c r="B64" s="188">
        <v>1687</v>
      </c>
    </row>
    <row r="65" spans="1:2" x14ac:dyDescent="0.25">
      <c r="A65" s="187" t="s">
        <v>50</v>
      </c>
      <c r="B65" s="188">
        <v>1166</v>
      </c>
    </row>
    <row r="66" spans="1:2" x14ac:dyDescent="0.25">
      <c r="A66" s="187" t="s">
        <v>56</v>
      </c>
      <c r="B66" s="188">
        <v>98</v>
      </c>
    </row>
    <row r="67" spans="1:2" x14ac:dyDescent="0.25">
      <c r="A67" s="187" t="s">
        <v>62</v>
      </c>
      <c r="B67" s="188">
        <v>677</v>
      </c>
    </row>
    <row r="68" spans="1:2" x14ac:dyDescent="0.25">
      <c r="A68" s="187" t="s">
        <v>72</v>
      </c>
      <c r="B68" s="188">
        <v>1060</v>
      </c>
    </row>
    <row r="69" spans="1:2" x14ac:dyDescent="0.25">
      <c r="A69" s="187" t="s">
        <v>52</v>
      </c>
      <c r="B69" s="188">
        <v>1993</v>
      </c>
    </row>
    <row r="70" spans="1:2" x14ac:dyDescent="0.25">
      <c r="A70" s="187" t="s">
        <v>53</v>
      </c>
      <c r="B70" s="188">
        <v>1588</v>
      </c>
    </row>
    <row r="71" spans="1:2" x14ac:dyDescent="0.25">
      <c r="A71" s="187" t="s">
        <v>138</v>
      </c>
      <c r="B71" s="188">
        <v>334</v>
      </c>
    </row>
    <row r="72" spans="1:2" x14ac:dyDescent="0.25">
      <c r="A72" s="187" t="s">
        <v>54</v>
      </c>
      <c r="B72" s="188">
        <v>342</v>
      </c>
    </row>
    <row r="73" spans="1:2" x14ac:dyDescent="0.25">
      <c r="A73" s="187" t="s">
        <v>51</v>
      </c>
      <c r="B73" s="188">
        <v>106</v>
      </c>
    </row>
    <row r="74" spans="1:2" x14ac:dyDescent="0.25">
      <c r="A74" s="187" t="s">
        <v>390</v>
      </c>
      <c r="B74" s="188">
        <v>381</v>
      </c>
    </row>
    <row r="75" spans="1:2" x14ac:dyDescent="0.25">
      <c r="A75" s="187" t="s">
        <v>57</v>
      </c>
      <c r="B75" s="188">
        <v>560</v>
      </c>
    </row>
    <row r="76" spans="1:2" x14ac:dyDescent="0.25">
      <c r="A76" s="187" t="s">
        <v>391</v>
      </c>
      <c r="B76" s="188">
        <v>1217</v>
      </c>
    </row>
    <row r="77" spans="1:2" x14ac:dyDescent="0.25">
      <c r="A77" s="187" t="s">
        <v>143</v>
      </c>
      <c r="B77" s="188">
        <v>96</v>
      </c>
    </row>
    <row r="78" spans="1:2" x14ac:dyDescent="0.25">
      <c r="A78" s="187" t="s">
        <v>65</v>
      </c>
      <c r="B78" s="188">
        <v>83</v>
      </c>
    </row>
    <row r="79" spans="1:2" x14ac:dyDescent="0.25">
      <c r="A79" s="187" t="s">
        <v>392</v>
      </c>
      <c r="B79" s="188">
        <v>198</v>
      </c>
    </row>
    <row r="80" spans="1:2" x14ac:dyDescent="0.25">
      <c r="A80" s="187" t="s">
        <v>393</v>
      </c>
      <c r="B80" s="188">
        <v>3302</v>
      </c>
    </row>
    <row r="81" spans="1:2" x14ac:dyDescent="0.25">
      <c r="A81" s="187" t="s">
        <v>394</v>
      </c>
      <c r="B81" s="188">
        <v>1429</v>
      </c>
    </row>
    <row r="82" spans="1:2" x14ac:dyDescent="0.25">
      <c r="A82" s="187" t="s">
        <v>395</v>
      </c>
      <c r="B82" s="188">
        <v>1399</v>
      </c>
    </row>
    <row r="83" spans="1:2" x14ac:dyDescent="0.25">
      <c r="A83" s="187" t="s">
        <v>396</v>
      </c>
      <c r="B83" s="188">
        <v>1534</v>
      </c>
    </row>
    <row r="84" spans="1:2" x14ac:dyDescent="0.25">
      <c r="A84" s="187" t="s">
        <v>397</v>
      </c>
      <c r="B84" s="188">
        <v>247</v>
      </c>
    </row>
    <row r="85" spans="1:2" x14ac:dyDescent="0.25">
      <c r="A85" s="187" t="s">
        <v>398</v>
      </c>
      <c r="B85" s="188">
        <v>4989</v>
      </c>
    </row>
    <row r="86" spans="1:2" x14ac:dyDescent="0.25">
      <c r="A86" s="187" t="s">
        <v>139</v>
      </c>
      <c r="B86" s="188">
        <v>84</v>
      </c>
    </row>
    <row r="87" spans="1:2" x14ac:dyDescent="0.25">
      <c r="A87" s="189" t="s">
        <v>301</v>
      </c>
      <c r="B87" s="190">
        <f>SUM(B56:B86)</f>
        <v>34912</v>
      </c>
    </row>
    <row r="88" spans="1:2" x14ac:dyDescent="0.25">
      <c r="A88" s="187" t="s">
        <v>68</v>
      </c>
      <c r="B88" s="188">
        <v>146</v>
      </c>
    </row>
    <row r="89" spans="1:2" x14ac:dyDescent="0.25">
      <c r="A89" s="187" t="s">
        <v>399</v>
      </c>
      <c r="B89" s="188">
        <v>522</v>
      </c>
    </row>
    <row r="90" spans="1:2" x14ac:dyDescent="0.25">
      <c r="A90" s="187" t="s">
        <v>400</v>
      </c>
      <c r="B90" s="188">
        <v>1105</v>
      </c>
    </row>
    <row r="91" spans="1:2" x14ac:dyDescent="0.25">
      <c r="A91" s="187" t="s">
        <v>401</v>
      </c>
      <c r="B91" s="188">
        <v>1284</v>
      </c>
    </row>
    <row r="92" spans="1:2" x14ac:dyDescent="0.25">
      <c r="A92" s="187" t="s">
        <v>108</v>
      </c>
      <c r="B92" s="188">
        <v>24</v>
      </c>
    </row>
    <row r="93" spans="1:2" x14ac:dyDescent="0.25">
      <c r="A93" s="187" t="s">
        <v>93</v>
      </c>
      <c r="B93" s="188">
        <v>365</v>
      </c>
    </row>
    <row r="94" spans="1:2" x14ac:dyDescent="0.25">
      <c r="A94" s="187" t="s">
        <v>402</v>
      </c>
      <c r="B94" s="188">
        <v>1366</v>
      </c>
    </row>
    <row r="95" spans="1:2" x14ac:dyDescent="0.25">
      <c r="A95" s="187" t="s">
        <v>403</v>
      </c>
      <c r="B95" s="188">
        <v>245</v>
      </c>
    </row>
    <row r="96" spans="1:2" x14ac:dyDescent="0.25">
      <c r="A96" s="187" t="s">
        <v>404</v>
      </c>
      <c r="B96" s="188">
        <v>0</v>
      </c>
    </row>
    <row r="97" spans="1:2" x14ac:dyDescent="0.25">
      <c r="A97" s="187" t="s">
        <v>405</v>
      </c>
      <c r="B97" s="188">
        <v>41</v>
      </c>
    </row>
    <row r="98" spans="1:2" x14ac:dyDescent="0.25">
      <c r="A98" s="187" t="s">
        <v>406</v>
      </c>
      <c r="B98" s="188">
        <v>348</v>
      </c>
    </row>
    <row r="99" spans="1:2" x14ac:dyDescent="0.25">
      <c r="A99" s="187" t="s">
        <v>71</v>
      </c>
      <c r="B99" s="188">
        <v>200</v>
      </c>
    </row>
    <row r="100" spans="1:2" x14ac:dyDescent="0.25">
      <c r="A100" s="187" t="s">
        <v>407</v>
      </c>
      <c r="B100" s="188">
        <v>80</v>
      </c>
    </row>
    <row r="101" spans="1:2" x14ac:dyDescent="0.25">
      <c r="A101" s="187" t="s">
        <v>408</v>
      </c>
      <c r="B101" s="188">
        <v>84</v>
      </c>
    </row>
    <row r="102" spans="1:2" x14ac:dyDescent="0.25">
      <c r="A102" s="187" t="s">
        <v>409</v>
      </c>
      <c r="B102" s="188">
        <v>763</v>
      </c>
    </row>
    <row r="103" spans="1:2" x14ac:dyDescent="0.25">
      <c r="A103" s="187" t="s">
        <v>74</v>
      </c>
      <c r="B103" s="188">
        <v>39</v>
      </c>
    </row>
    <row r="104" spans="1:2" x14ac:dyDescent="0.25">
      <c r="A104" s="187" t="s">
        <v>77</v>
      </c>
      <c r="B104" s="188">
        <v>321</v>
      </c>
    </row>
    <row r="105" spans="1:2" x14ac:dyDescent="0.25">
      <c r="A105" s="187" t="s">
        <v>410</v>
      </c>
      <c r="B105" s="188">
        <v>218</v>
      </c>
    </row>
    <row r="106" spans="1:2" x14ac:dyDescent="0.25">
      <c r="A106" s="187" t="s">
        <v>411</v>
      </c>
      <c r="B106" s="188">
        <v>483</v>
      </c>
    </row>
    <row r="107" spans="1:2" x14ac:dyDescent="0.25">
      <c r="A107" s="187" t="s">
        <v>103</v>
      </c>
      <c r="B107" s="188">
        <v>14</v>
      </c>
    </row>
    <row r="108" spans="1:2" ht="24" x14ac:dyDescent="0.25">
      <c r="A108" s="187" t="s">
        <v>412</v>
      </c>
      <c r="B108" s="188">
        <v>1183</v>
      </c>
    </row>
    <row r="109" spans="1:2" x14ac:dyDescent="0.25">
      <c r="A109" s="187" t="s">
        <v>89</v>
      </c>
      <c r="B109" s="188">
        <v>470</v>
      </c>
    </row>
    <row r="110" spans="1:2" x14ac:dyDescent="0.25">
      <c r="A110" s="187" t="s">
        <v>76</v>
      </c>
      <c r="B110" s="188">
        <v>198</v>
      </c>
    </row>
    <row r="111" spans="1:2" x14ac:dyDescent="0.25">
      <c r="A111" s="187" t="s">
        <v>120</v>
      </c>
      <c r="B111" s="188">
        <v>144</v>
      </c>
    </row>
    <row r="112" spans="1:2" x14ac:dyDescent="0.25">
      <c r="A112" s="187" t="s">
        <v>80</v>
      </c>
      <c r="B112" s="188">
        <v>15</v>
      </c>
    </row>
    <row r="113" spans="1:2" x14ac:dyDescent="0.25">
      <c r="A113" s="187" t="s">
        <v>110</v>
      </c>
      <c r="B113" s="188">
        <v>35</v>
      </c>
    </row>
    <row r="114" spans="1:2" x14ac:dyDescent="0.25">
      <c r="A114" s="187" t="s">
        <v>363</v>
      </c>
      <c r="B114" s="188">
        <v>3776</v>
      </c>
    </row>
    <row r="115" spans="1:2" x14ac:dyDescent="0.25">
      <c r="A115" s="187" t="s">
        <v>413</v>
      </c>
      <c r="B115" s="188">
        <v>215</v>
      </c>
    </row>
    <row r="116" spans="1:2" x14ac:dyDescent="0.25">
      <c r="A116" s="187" t="s">
        <v>414</v>
      </c>
      <c r="B116" s="188">
        <v>83</v>
      </c>
    </row>
    <row r="117" spans="1:2" x14ac:dyDescent="0.25">
      <c r="A117" s="187" t="s">
        <v>415</v>
      </c>
      <c r="B117" s="188">
        <v>37</v>
      </c>
    </row>
    <row r="118" spans="1:2" x14ac:dyDescent="0.25">
      <c r="A118" s="187" t="s">
        <v>268</v>
      </c>
      <c r="B118" s="188">
        <v>1887</v>
      </c>
    </row>
    <row r="119" spans="1:2" x14ac:dyDescent="0.25">
      <c r="A119" s="187" t="s">
        <v>119</v>
      </c>
      <c r="B119" s="188">
        <v>68</v>
      </c>
    </row>
    <row r="120" spans="1:2" x14ac:dyDescent="0.25">
      <c r="A120" s="187" t="s">
        <v>416</v>
      </c>
      <c r="B120" s="188">
        <v>24</v>
      </c>
    </row>
    <row r="121" spans="1:2" x14ac:dyDescent="0.25">
      <c r="A121" s="187" t="s">
        <v>131</v>
      </c>
      <c r="B121" s="188">
        <v>48</v>
      </c>
    </row>
    <row r="122" spans="1:2" x14ac:dyDescent="0.25">
      <c r="A122" s="187" t="s">
        <v>130</v>
      </c>
      <c r="B122" s="188">
        <v>22</v>
      </c>
    </row>
    <row r="123" spans="1:2" x14ac:dyDescent="0.25">
      <c r="A123" s="187" t="s">
        <v>272</v>
      </c>
      <c r="B123" s="188"/>
    </row>
    <row r="124" spans="1:2" x14ac:dyDescent="0.25">
      <c r="A124" s="187"/>
      <c r="B124" s="188">
        <v>4517</v>
      </c>
    </row>
    <row r="125" spans="1:2" x14ac:dyDescent="0.25">
      <c r="A125" s="187" t="s">
        <v>417</v>
      </c>
      <c r="B125" s="188"/>
    </row>
    <row r="126" spans="1:2" x14ac:dyDescent="0.25">
      <c r="A126" s="187" t="s">
        <v>418</v>
      </c>
      <c r="B126" s="188"/>
    </row>
    <row r="127" spans="1:2" x14ac:dyDescent="0.25">
      <c r="A127" s="187" t="s">
        <v>419</v>
      </c>
      <c r="B127" s="188"/>
    </row>
    <row r="128" spans="1:2" x14ac:dyDescent="0.25">
      <c r="A128" s="187" t="s">
        <v>420</v>
      </c>
      <c r="B128" s="188"/>
    </row>
    <row r="129" spans="1:2" x14ac:dyDescent="0.25">
      <c r="A129" s="187" t="s">
        <v>421</v>
      </c>
      <c r="B129" s="188"/>
    </row>
    <row r="130" spans="1:2" x14ac:dyDescent="0.25">
      <c r="A130" s="187" t="s">
        <v>422</v>
      </c>
      <c r="B130" s="188"/>
    </row>
    <row r="131" spans="1:2" x14ac:dyDescent="0.25">
      <c r="A131" s="187" t="s">
        <v>423</v>
      </c>
      <c r="B131" s="188"/>
    </row>
    <row r="132" spans="1:2" x14ac:dyDescent="0.25">
      <c r="A132" s="187" t="s">
        <v>424</v>
      </c>
      <c r="B132" s="188"/>
    </row>
    <row r="133" spans="1:2" x14ac:dyDescent="0.25">
      <c r="A133" s="187" t="s">
        <v>425</v>
      </c>
      <c r="B133" s="188">
        <v>234</v>
      </c>
    </row>
    <row r="134" spans="1:2" x14ac:dyDescent="0.25">
      <c r="A134" s="187" t="s">
        <v>426</v>
      </c>
      <c r="B134" s="188">
        <v>35</v>
      </c>
    </row>
    <row r="135" spans="1:2" x14ac:dyDescent="0.25">
      <c r="A135" s="187" t="s">
        <v>106</v>
      </c>
      <c r="B135" s="188">
        <v>44</v>
      </c>
    </row>
    <row r="136" spans="1:2" x14ac:dyDescent="0.25">
      <c r="A136" s="187" t="s">
        <v>427</v>
      </c>
      <c r="B136" s="188">
        <v>235</v>
      </c>
    </row>
    <row r="137" spans="1:2" x14ac:dyDescent="0.25">
      <c r="A137" s="189" t="s">
        <v>301</v>
      </c>
      <c r="B137" s="190">
        <f>SUM(B88:B136)</f>
        <v>20918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WhiteSpace="0" view="pageBreakPreview" topLeftCell="A22" zoomScale="60" zoomScaleNormal="100" workbookViewId="0">
      <selection activeCell="A48" sqref="A48:E63"/>
    </sheetView>
  </sheetViews>
  <sheetFormatPr defaultRowHeight="15" x14ac:dyDescent="0.25"/>
  <cols>
    <col min="1" max="1" width="46" customWidth="1"/>
    <col min="2" max="3" width="15.7109375" customWidth="1"/>
    <col min="4" max="4" width="15.7109375" style="238" customWidth="1"/>
    <col min="5" max="5" width="15.7109375" customWidth="1"/>
    <col min="6" max="6" width="2.42578125" customWidth="1"/>
  </cols>
  <sheetData>
    <row r="1" spans="1:6" ht="21" x14ac:dyDescent="0.35">
      <c r="A1" s="197" t="s">
        <v>432</v>
      </c>
      <c r="B1" s="198"/>
      <c r="C1" s="198"/>
      <c r="D1" s="6"/>
      <c r="E1" s="24"/>
      <c r="F1" s="24"/>
    </row>
    <row r="2" spans="1:6" ht="9" customHeight="1" x14ac:dyDescent="0.25">
      <c r="B2" s="199"/>
      <c r="C2" s="199"/>
      <c r="D2" s="6"/>
      <c r="E2" s="24"/>
      <c r="F2" s="24"/>
    </row>
    <row r="3" spans="1:6" ht="18.75" x14ac:dyDescent="0.3">
      <c r="A3" s="202" t="s">
        <v>433</v>
      </c>
      <c r="B3" s="203"/>
      <c r="C3" s="203"/>
      <c r="D3" s="6"/>
      <c r="E3" s="24"/>
      <c r="F3" s="24"/>
    </row>
    <row r="4" spans="1:6" ht="81.75" customHeight="1" x14ac:dyDescent="0.25">
      <c r="A4" s="204"/>
      <c r="B4" s="205"/>
      <c r="C4" s="605" t="s">
        <v>434</v>
      </c>
      <c r="D4" s="606"/>
      <c r="E4" s="606"/>
      <c r="F4" s="206"/>
    </row>
    <row r="5" spans="1:6" ht="105" x14ac:dyDescent="0.25">
      <c r="A5" s="207" t="s">
        <v>435</v>
      </c>
      <c r="B5" s="208" t="s">
        <v>436</v>
      </c>
      <c r="C5" s="209" t="s">
        <v>437</v>
      </c>
      <c r="D5" s="210" t="s">
        <v>438</v>
      </c>
      <c r="E5" s="211" t="s">
        <v>439</v>
      </c>
      <c r="F5" s="212"/>
    </row>
    <row r="6" spans="1:6" x14ac:dyDescent="0.25">
      <c r="A6" s="207" t="s">
        <v>440</v>
      </c>
      <c r="B6" s="208"/>
      <c r="C6" s="209"/>
      <c r="D6" s="210"/>
      <c r="E6" s="211"/>
      <c r="F6" s="212"/>
    </row>
    <row r="7" spans="1:6" x14ac:dyDescent="0.25">
      <c r="A7" s="213" t="s">
        <v>441</v>
      </c>
      <c r="B7" s="214">
        <v>440</v>
      </c>
      <c r="C7" s="215">
        <v>170</v>
      </c>
      <c r="D7" s="216">
        <v>12198</v>
      </c>
      <c r="E7" s="217">
        <v>0.38600000000000001</v>
      </c>
      <c r="F7" s="218"/>
    </row>
    <row r="8" spans="1:6" x14ac:dyDescent="0.25">
      <c r="A8" s="213" t="s">
        <v>12</v>
      </c>
      <c r="B8" s="214">
        <v>50</v>
      </c>
      <c r="C8" s="215">
        <v>23</v>
      </c>
      <c r="D8" s="216">
        <v>15606</v>
      </c>
      <c r="E8" s="217">
        <v>0.46</v>
      </c>
      <c r="F8" s="218"/>
    </row>
    <row r="9" spans="1:6" x14ac:dyDescent="0.25">
      <c r="A9" s="213" t="s">
        <v>19</v>
      </c>
      <c r="B9" s="214">
        <v>208</v>
      </c>
      <c r="C9" s="215">
        <v>129</v>
      </c>
      <c r="D9" s="216">
        <v>15940</v>
      </c>
      <c r="E9" s="217">
        <v>0.62</v>
      </c>
      <c r="F9" s="218"/>
    </row>
    <row r="10" spans="1:6" x14ac:dyDescent="0.25">
      <c r="A10" s="213" t="s">
        <v>30</v>
      </c>
      <c r="B10" s="214">
        <v>350</v>
      </c>
      <c r="C10" s="215">
        <v>199</v>
      </c>
      <c r="D10" s="216">
        <v>11716</v>
      </c>
      <c r="E10" s="217">
        <v>0.56899999999999995</v>
      </c>
      <c r="F10" s="218"/>
    </row>
    <row r="11" spans="1:6" x14ac:dyDescent="0.25">
      <c r="A11" s="213" t="s">
        <v>38</v>
      </c>
      <c r="B11" s="214">
        <v>452</v>
      </c>
      <c r="C11" s="215">
        <v>223</v>
      </c>
      <c r="D11" s="216">
        <v>15607</v>
      </c>
      <c r="E11" s="217">
        <v>0.49299999999999999</v>
      </c>
      <c r="F11" s="218"/>
    </row>
    <row r="12" spans="1:6" x14ac:dyDescent="0.25">
      <c r="A12" s="213" t="s">
        <v>20</v>
      </c>
      <c r="B12" s="214">
        <v>493</v>
      </c>
      <c r="C12" s="215">
        <v>206</v>
      </c>
      <c r="D12" s="216">
        <v>12514</v>
      </c>
      <c r="E12" s="217">
        <v>0.41799999999999998</v>
      </c>
      <c r="F12" s="218"/>
    </row>
    <row r="13" spans="1:6" x14ac:dyDescent="0.25">
      <c r="A13" s="213" t="s">
        <v>442</v>
      </c>
      <c r="B13" s="214">
        <v>137</v>
      </c>
      <c r="C13" s="215">
        <v>79</v>
      </c>
      <c r="D13" s="216">
        <v>18603</v>
      </c>
      <c r="E13" s="217">
        <v>0.57699999999999996</v>
      </c>
      <c r="F13" s="218"/>
    </row>
    <row r="14" spans="1:6" x14ac:dyDescent="0.25">
      <c r="A14" s="213" t="s">
        <v>24</v>
      </c>
      <c r="B14" s="214">
        <v>592</v>
      </c>
      <c r="C14" s="215">
        <v>206</v>
      </c>
      <c r="D14" s="216">
        <v>11555</v>
      </c>
      <c r="E14" s="217">
        <v>0.34799999999999998</v>
      </c>
      <c r="F14" s="218"/>
    </row>
    <row r="15" spans="1:6" x14ac:dyDescent="0.25">
      <c r="A15" s="213" t="s">
        <v>31</v>
      </c>
      <c r="B15" s="214">
        <v>182</v>
      </c>
      <c r="C15" s="215">
        <v>100</v>
      </c>
      <c r="D15" s="216">
        <v>10990</v>
      </c>
      <c r="E15" s="217">
        <v>0.54900000000000004</v>
      </c>
      <c r="F15" s="218"/>
    </row>
    <row r="16" spans="1:6" x14ac:dyDescent="0.25">
      <c r="A16" s="213" t="s">
        <v>16</v>
      </c>
      <c r="B16" s="214">
        <v>372</v>
      </c>
      <c r="C16" s="215">
        <v>162</v>
      </c>
      <c r="D16" s="216">
        <v>17161</v>
      </c>
      <c r="E16" s="217">
        <v>0.435</v>
      </c>
      <c r="F16" s="218"/>
    </row>
    <row r="17" spans="1:6" x14ac:dyDescent="0.25">
      <c r="A17" s="213" t="s">
        <v>10</v>
      </c>
      <c r="B17" s="214">
        <v>106</v>
      </c>
      <c r="C17" s="215">
        <v>49</v>
      </c>
      <c r="D17" s="216">
        <v>15150</v>
      </c>
      <c r="E17" s="217">
        <v>0.46200000000000002</v>
      </c>
      <c r="F17" s="218"/>
    </row>
    <row r="18" spans="1:6" x14ac:dyDescent="0.25">
      <c r="A18" s="213" t="s">
        <v>39</v>
      </c>
      <c r="B18" s="214">
        <v>507</v>
      </c>
      <c r="C18" s="215">
        <v>236</v>
      </c>
      <c r="D18" s="216">
        <v>13883</v>
      </c>
      <c r="E18" s="217">
        <v>0.46500000000000002</v>
      </c>
      <c r="F18" s="218"/>
    </row>
    <row r="19" spans="1:6" ht="15.75" customHeight="1" x14ac:dyDescent="0.25">
      <c r="A19" s="213" t="s">
        <v>371</v>
      </c>
      <c r="B19" s="214">
        <v>149</v>
      </c>
      <c r="C19" s="215">
        <v>106</v>
      </c>
      <c r="D19" s="216">
        <v>13134</v>
      </c>
      <c r="E19" s="217">
        <v>0.71099999999999997</v>
      </c>
      <c r="F19" s="218"/>
    </row>
    <row r="20" spans="1:6" x14ac:dyDescent="0.25">
      <c r="A20" s="213" t="s">
        <v>372</v>
      </c>
      <c r="B20" s="214">
        <v>1079</v>
      </c>
      <c r="C20" s="215">
        <v>542</v>
      </c>
      <c r="D20" s="216">
        <v>16449</v>
      </c>
      <c r="E20" s="217">
        <v>0.502</v>
      </c>
      <c r="F20" s="218"/>
    </row>
    <row r="21" spans="1:6" x14ac:dyDescent="0.25">
      <c r="A21" s="213" t="s">
        <v>443</v>
      </c>
      <c r="B21" s="214">
        <v>389</v>
      </c>
      <c r="C21" s="215">
        <v>261</v>
      </c>
      <c r="D21" s="216">
        <v>12320</v>
      </c>
      <c r="E21" s="217">
        <v>0.67100000000000004</v>
      </c>
      <c r="F21" s="218"/>
    </row>
    <row r="22" spans="1:6" ht="15" customHeight="1" x14ac:dyDescent="0.25">
      <c r="A22" s="213" t="s">
        <v>374</v>
      </c>
      <c r="B22" s="214">
        <v>407</v>
      </c>
      <c r="C22" s="215">
        <v>278</v>
      </c>
      <c r="D22" s="216">
        <v>12944</v>
      </c>
      <c r="E22" s="217">
        <v>0.68300000000000005</v>
      </c>
      <c r="F22" s="218"/>
    </row>
    <row r="23" spans="1:6" ht="14.25" customHeight="1" x14ac:dyDescent="0.25">
      <c r="A23" s="213" t="s">
        <v>375</v>
      </c>
      <c r="B23" s="214">
        <v>812</v>
      </c>
      <c r="C23" s="215">
        <v>284</v>
      </c>
      <c r="D23" s="216">
        <v>12100</v>
      </c>
      <c r="E23" s="217">
        <v>0.35</v>
      </c>
      <c r="F23" s="218"/>
    </row>
    <row r="24" spans="1:6" x14ac:dyDescent="0.25">
      <c r="A24" s="213" t="s">
        <v>15</v>
      </c>
      <c r="B24" s="214">
        <v>152</v>
      </c>
      <c r="C24" s="215">
        <v>82</v>
      </c>
      <c r="D24" s="216">
        <v>13317</v>
      </c>
      <c r="E24" s="217">
        <v>0.53900000000000003</v>
      </c>
      <c r="F24" s="218"/>
    </row>
    <row r="25" spans="1:6" x14ac:dyDescent="0.25">
      <c r="A25" s="213" t="s">
        <v>13</v>
      </c>
      <c r="B25" s="214">
        <v>599</v>
      </c>
      <c r="C25" s="215">
        <v>311</v>
      </c>
      <c r="D25" s="216">
        <v>14267</v>
      </c>
      <c r="E25" s="217">
        <v>0.51900000000000002</v>
      </c>
      <c r="F25" s="218"/>
    </row>
    <row r="26" spans="1:6" x14ac:dyDescent="0.25">
      <c r="A26" s="213" t="s">
        <v>444</v>
      </c>
      <c r="B26" s="214">
        <v>532</v>
      </c>
      <c r="C26" s="215">
        <v>242</v>
      </c>
      <c r="D26" s="216">
        <v>12097</v>
      </c>
      <c r="E26" s="217">
        <v>0.45500000000000002</v>
      </c>
      <c r="F26" s="218"/>
    </row>
    <row r="27" spans="1:6" x14ac:dyDescent="0.25">
      <c r="A27" s="213" t="s">
        <v>445</v>
      </c>
      <c r="B27" s="214">
        <v>261</v>
      </c>
      <c r="C27" s="215">
        <v>150</v>
      </c>
      <c r="D27" s="216">
        <v>13312</v>
      </c>
      <c r="E27" s="217">
        <v>0.57499999999999996</v>
      </c>
      <c r="F27" s="218"/>
    </row>
    <row r="28" spans="1:6" x14ac:dyDescent="0.25">
      <c r="A28" s="213" t="s">
        <v>21</v>
      </c>
      <c r="B28" s="214">
        <v>168</v>
      </c>
      <c r="C28" s="215">
        <v>122</v>
      </c>
      <c r="D28" s="216">
        <v>16314</v>
      </c>
      <c r="E28" s="217">
        <v>0.72599999999999998</v>
      </c>
      <c r="F28" s="218"/>
    </row>
    <row r="29" spans="1:6" x14ac:dyDescent="0.25">
      <c r="A29" s="213" t="s">
        <v>14</v>
      </c>
      <c r="B29" s="214">
        <v>66</v>
      </c>
      <c r="C29" s="215">
        <v>40</v>
      </c>
      <c r="D29" s="216">
        <v>9211</v>
      </c>
      <c r="E29" s="217">
        <v>0.60599999999999998</v>
      </c>
      <c r="F29" s="218"/>
    </row>
    <row r="30" spans="1:6" x14ac:dyDescent="0.25">
      <c r="A30" s="213" t="s">
        <v>32</v>
      </c>
      <c r="B30" s="214">
        <v>591</v>
      </c>
      <c r="C30" s="215">
        <v>350</v>
      </c>
      <c r="D30" s="216">
        <v>14960</v>
      </c>
      <c r="E30" s="217">
        <v>0.59199999999999997</v>
      </c>
      <c r="F30" s="218"/>
    </row>
    <row r="31" spans="1:6" x14ac:dyDescent="0.25">
      <c r="A31" s="213" t="s">
        <v>29</v>
      </c>
      <c r="B31" s="214">
        <v>235</v>
      </c>
      <c r="C31" s="215">
        <v>139</v>
      </c>
      <c r="D31" s="216">
        <v>11655</v>
      </c>
      <c r="E31" s="217">
        <v>0.59099999999999997</v>
      </c>
      <c r="F31" s="218"/>
    </row>
    <row r="32" spans="1:6" x14ac:dyDescent="0.25">
      <c r="A32" s="213" t="s">
        <v>377</v>
      </c>
      <c r="B32" s="214">
        <v>232</v>
      </c>
      <c r="C32" s="215">
        <v>135</v>
      </c>
      <c r="D32" s="216">
        <v>12894</v>
      </c>
      <c r="E32" s="217">
        <v>0.58199999999999996</v>
      </c>
      <c r="F32" s="218"/>
    </row>
    <row r="33" spans="1:6" x14ac:dyDescent="0.25">
      <c r="A33" s="213" t="s">
        <v>446</v>
      </c>
      <c r="B33" s="214">
        <v>347</v>
      </c>
      <c r="C33" s="215">
        <v>210</v>
      </c>
      <c r="D33" s="216">
        <v>11414</v>
      </c>
      <c r="E33" s="217">
        <v>0.60499999999999998</v>
      </c>
      <c r="F33" s="218"/>
    </row>
    <row r="34" spans="1:6" x14ac:dyDescent="0.25">
      <c r="A34" s="213" t="s">
        <v>23</v>
      </c>
      <c r="B34" s="214">
        <v>600</v>
      </c>
      <c r="C34" s="215">
        <v>236</v>
      </c>
      <c r="D34" s="216">
        <v>15378</v>
      </c>
      <c r="E34" s="217">
        <v>0.39300000000000002</v>
      </c>
      <c r="F34" s="218"/>
    </row>
    <row r="35" spans="1:6" x14ac:dyDescent="0.25">
      <c r="A35" s="213" t="s">
        <v>27</v>
      </c>
      <c r="B35" s="214">
        <v>234</v>
      </c>
      <c r="C35" s="215">
        <v>156</v>
      </c>
      <c r="D35" s="216">
        <v>16241</v>
      </c>
      <c r="E35" s="217">
        <v>0.66700000000000004</v>
      </c>
      <c r="F35" s="218"/>
    </row>
    <row r="36" spans="1:6" x14ac:dyDescent="0.25">
      <c r="A36" s="213" t="s">
        <v>447</v>
      </c>
      <c r="B36" s="214">
        <v>27</v>
      </c>
      <c r="C36" s="215">
        <v>20</v>
      </c>
      <c r="D36" s="216">
        <v>14610</v>
      </c>
      <c r="E36" s="217">
        <v>0.74099999999999999</v>
      </c>
      <c r="F36" s="218"/>
    </row>
    <row r="37" spans="1:6" s="219" customFormat="1" x14ac:dyDescent="0.25">
      <c r="A37" s="207" t="s">
        <v>448</v>
      </c>
      <c r="B37" s="208">
        <f>SUM(B7:B36)</f>
        <v>10769</v>
      </c>
      <c r="C37" s="209">
        <f>SUM(C7:C36)</f>
        <v>5446</v>
      </c>
      <c r="D37" s="210">
        <f>(SUMPRODUCT(D7:D36, C7:C36))/C37</f>
        <v>13853.290488431876</v>
      </c>
      <c r="E37" s="211">
        <f>C37/B37</f>
        <v>0.50571083666078553</v>
      </c>
      <c r="F37" s="212"/>
    </row>
    <row r="38" spans="1:6" x14ac:dyDescent="0.25">
      <c r="A38" s="207"/>
      <c r="B38" s="214"/>
      <c r="C38" s="215"/>
      <c r="D38" s="216"/>
      <c r="E38" s="217"/>
      <c r="F38" s="218"/>
    </row>
    <row r="39" spans="1:6" x14ac:dyDescent="0.25">
      <c r="A39" s="220"/>
      <c r="B39" s="200"/>
      <c r="C39" s="200"/>
      <c r="D39" s="221"/>
      <c r="E39" s="201"/>
      <c r="F39" s="201"/>
    </row>
    <row r="40" spans="1:6" ht="17.25" customHeight="1" x14ac:dyDescent="0.25">
      <c r="A40" s="222" t="s">
        <v>449</v>
      </c>
      <c r="B40" s="223"/>
      <c r="C40" s="224"/>
      <c r="D40" s="225"/>
      <c r="E40" s="226"/>
      <c r="F40" s="201"/>
    </row>
    <row r="41" spans="1:6" x14ac:dyDescent="0.25">
      <c r="A41" s="227" t="s">
        <v>62</v>
      </c>
      <c r="B41" s="223">
        <v>11</v>
      </c>
      <c r="C41" s="224">
        <f>B41*E41</f>
        <v>2.97</v>
      </c>
      <c r="D41" s="225">
        <v>1614</v>
      </c>
      <c r="E41" s="226">
        <v>0.27</v>
      </c>
      <c r="F41" s="201"/>
    </row>
    <row r="42" spans="1:6" x14ac:dyDescent="0.25">
      <c r="A42" s="227" t="s">
        <v>72</v>
      </c>
      <c r="B42" s="223">
        <v>124</v>
      </c>
      <c r="C42" s="224">
        <f>B42*E42</f>
        <v>116.55999999999999</v>
      </c>
      <c r="D42" s="225">
        <v>7754</v>
      </c>
      <c r="E42" s="226">
        <v>0.94</v>
      </c>
      <c r="F42" s="201"/>
    </row>
    <row r="43" spans="1:6" x14ac:dyDescent="0.25">
      <c r="A43" s="227" t="s">
        <v>57</v>
      </c>
      <c r="B43" s="223">
        <v>11</v>
      </c>
      <c r="C43" s="224">
        <f t="shared" ref="C43:C44" si="0">B43*E43</f>
        <v>11</v>
      </c>
      <c r="D43" s="225">
        <v>22100</v>
      </c>
      <c r="E43" s="226">
        <v>1</v>
      </c>
      <c r="F43" s="201"/>
    </row>
    <row r="44" spans="1:6" x14ac:dyDescent="0.25">
      <c r="A44" s="227" t="s">
        <v>391</v>
      </c>
      <c r="B44" s="223">
        <v>4</v>
      </c>
      <c r="C44" s="224">
        <f t="shared" si="0"/>
        <v>4</v>
      </c>
      <c r="D44" s="225">
        <v>8501</v>
      </c>
      <c r="E44" s="226">
        <v>1</v>
      </c>
      <c r="F44" s="201"/>
    </row>
    <row r="45" spans="1:6" x14ac:dyDescent="0.25">
      <c r="A45" s="220" t="s">
        <v>450</v>
      </c>
      <c r="B45" s="223">
        <v>41</v>
      </c>
      <c r="C45" s="224">
        <v>26</v>
      </c>
      <c r="D45" s="225">
        <v>15302</v>
      </c>
      <c r="E45" s="226">
        <v>0.63</v>
      </c>
      <c r="F45" s="201"/>
    </row>
    <row r="46" spans="1:6" x14ac:dyDescent="0.25">
      <c r="A46" s="220"/>
      <c r="B46" s="223"/>
      <c r="C46" s="224"/>
      <c r="D46" s="225"/>
      <c r="E46" s="226"/>
      <c r="F46" s="201"/>
    </row>
    <row r="47" spans="1:6" x14ac:dyDescent="0.25">
      <c r="A47" s="222" t="s">
        <v>451</v>
      </c>
      <c r="B47" s="228"/>
      <c r="C47" s="229"/>
      <c r="D47" s="230"/>
      <c r="E47" s="231"/>
      <c r="F47" s="232"/>
    </row>
    <row r="48" spans="1:6" x14ac:dyDescent="0.25">
      <c r="A48" s="220" t="s">
        <v>68</v>
      </c>
      <c r="B48" s="223">
        <f>4+15</f>
        <v>19</v>
      </c>
      <c r="C48" s="224">
        <f>B48*E48</f>
        <v>19</v>
      </c>
      <c r="D48" s="225">
        <v>15650</v>
      </c>
      <c r="E48" s="226">
        <v>1</v>
      </c>
      <c r="F48" s="201"/>
    </row>
    <row r="49" spans="1:6" x14ac:dyDescent="0.25">
      <c r="A49" s="220" t="s">
        <v>452</v>
      </c>
      <c r="B49" s="223">
        <f>197+57</f>
        <v>254</v>
      </c>
      <c r="C49" s="224">
        <f>B49*E49</f>
        <v>241.29999999999998</v>
      </c>
      <c r="D49" s="225">
        <v>11499</v>
      </c>
      <c r="E49" s="226">
        <v>0.95</v>
      </c>
      <c r="F49" s="201"/>
    </row>
    <row r="50" spans="1:6" x14ac:dyDescent="0.25">
      <c r="A50" s="227" t="s">
        <v>81</v>
      </c>
      <c r="B50" s="223">
        <v>56</v>
      </c>
      <c r="C50" s="224">
        <f t="shared" ref="C50:C63" si="1">B50*E50</f>
        <v>42.56</v>
      </c>
      <c r="D50" s="225">
        <v>12342</v>
      </c>
      <c r="E50" s="226">
        <v>0.76</v>
      </c>
      <c r="F50" s="201"/>
    </row>
    <row r="51" spans="1:6" x14ac:dyDescent="0.25">
      <c r="A51" s="227" t="s">
        <v>71</v>
      </c>
      <c r="B51" s="223">
        <v>34</v>
      </c>
      <c r="C51" s="224">
        <f t="shared" si="1"/>
        <v>32.979999999999997</v>
      </c>
      <c r="D51" s="225">
        <v>4590</v>
      </c>
      <c r="E51" s="226">
        <v>0.97</v>
      </c>
      <c r="F51" s="201"/>
    </row>
    <row r="52" spans="1:6" x14ac:dyDescent="0.25">
      <c r="A52" s="227" t="s">
        <v>453</v>
      </c>
      <c r="B52" s="223">
        <v>251</v>
      </c>
      <c r="C52" s="224">
        <v>228</v>
      </c>
      <c r="D52" s="225">
        <v>11525</v>
      </c>
      <c r="E52" s="226">
        <v>0.92</v>
      </c>
      <c r="F52" s="201"/>
    </row>
    <row r="53" spans="1:6" x14ac:dyDescent="0.25">
      <c r="A53" s="227" t="s">
        <v>454</v>
      </c>
      <c r="B53" s="223">
        <v>558</v>
      </c>
      <c r="C53" s="224">
        <f t="shared" si="1"/>
        <v>558</v>
      </c>
      <c r="D53" s="225">
        <v>7857</v>
      </c>
      <c r="E53" s="226">
        <v>1</v>
      </c>
      <c r="F53" s="201"/>
    </row>
    <row r="54" spans="1:6" x14ac:dyDescent="0.25">
      <c r="A54" s="227" t="s">
        <v>455</v>
      </c>
      <c r="B54" s="223">
        <f>2+6+36</f>
        <v>44</v>
      </c>
      <c r="C54" s="224">
        <f t="shared" si="1"/>
        <v>41.8</v>
      </c>
      <c r="D54" s="225">
        <v>22967</v>
      </c>
      <c r="E54" s="226">
        <v>0.95</v>
      </c>
      <c r="F54" s="201"/>
    </row>
    <row r="55" spans="1:6" x14ac:dyDescent="0.25">
      <c r="A55" s="220" t="s">
        <v>456</v>
      </c>
      <c r="B55" s="223">
        <v>70</v>
      </c>
      <c r="C55" s="224">
        <f>B55*E55</f>
        <v>60.199999999999996</v>
      </c>
      <c r="D55" s="225">
        <v>16603</v>
      </c>
      <c r="E55" s="226">
        <v>0.86</v>
      </c>
      <c r="F55" s="201"/>
    </row>
    <row r="56" spans="1:6" x14ac:dyDescent="0.25">
      <c r="A56" s="220" t="s">
        <v>457</v>
      </c>
      <c r="B56" s="223">
        <v>50</v>
      </c>
      <c r="C56" s="224">
        <f>B56*E56</f>
        <v>31.5</v>
      </c>
      <c r="D56" s="225">
        <v>8509</v>
      </c>
      <c r="E56" s="226">
        <v>0.63</v>
      </c>
      <c r="F56" s="201"/>
    </row>
    <row r="57" spans="1:6" x14ac:dyDescent="0.25">
      <c r="A57" s="220" t="s">
        <v>89</v>
      </c>
      <c r="B57" s="223">
        <v>10</v>
      </c>
      <c r="C57" s="224">
        <f>B57*E57</f>
        <v>10</v>
      </c>
      <c r="D57" s="225">
        <v>25656</v>
      </c>
      <c r="E57" s="226">
        <v>1</v>
      </c>
      <c r="F57" s="201"/>
    </row>
    <row r="58" spans="1:6" x14ac:dyDescent="0.25">
      <c r="A58" s="220" t="s">
        <v>76</v>
      </c>
      <c r="B58" s="223">
        <v>183</v>
      </c>
      <c r="C58" s="224">
        <f>B58*E58</f>
        <v>181.17</v>
      </c>
      <c r="D58" s="225">
        <v>12335</v>
      </c>
      <c r="E58" s="226">
        <v>0.99</v>
      </c>
      <c r="F58" s="201"/>
    </row>
    <row r="59" spans="1:6" x14ac:dyDescent="0.25">
      <c r="A59" s="227" t="s">
        <v>363</v>
      </c>
      <c r="B59" s="223">
        <f>80+267</f>
        <v>347</v>
      </c>
      <c r="C59" s="224">
        <f t="shared" si="1"/>
        <v>319.24</v>
      </c>
      <c r="D59" s="225">
        <v>20553</v>
      </c>
      <c r="E59" s="226">
        <v>0.92</v>
      </c>
      <c r="F59" s="201"/>
    </row>
    <row r="60" spans="1:6" x14ac:dyDescent="0.25">
      <c r="A60" s="227" t="s">
        <v>413</v>
      </c>
      <c r="B60" s="223">
        <v>104</v>
      </c>
      <c r="C60" s="224">
        <f t="shared" si="1"/>
        <v>91.52</v>
      </c>
      <c r="D60" s="225">
        <v>9136</v>
      </c>
      <c r="E60" s="226">
        <v>0.88</v>
      </c>
      <c r="F60" s="201"/>
    </row>
    <row r="61" spans="1:6" x14ac:dyDescent="0.25">
      <c r="A61" s="220" t="s">
        <v>458</v>
      </c>
      <c r="B61" s="223">
        <v>6</v>
      </c>
      <c r="C61" s="224">
        <f t="shared" si="1"/>
        <v>4.5</v>
      </c>
      <c r="D61" s="225">
        <v>18392</v>
      </c>
      <c r="E61" s="226">
        <v>0.75</v>
      </c>
      <c r="F61" s="201"/>
    </row>
    <row r="62" spans="1:6" x14ac:dyDescent="0.25">
      <c r="A62" s="220" t="s">
        <v>459</v>
      </c>
      <c r="B62" s="223">
        <f>77+33</f>
        <v>110</v>
      </c>
      <c r="C62" s="224">
        <f t="shared" si="1"/>
        <v>97.9</v>
      </c>
      <c r="D62" s="225">
        <v>14779</v>
      </c>
      <c r="E62" s="226">
        <v>0.89</v>
      </c>
      <c r="F62" s="201"/>
    </row>
    <row r="63" spans="1:6" x14ac:dyDescent="0.25">
      <c r="A63" s="220" t="s">
        <v>460</v>
      </c>
      <c r="B63" s="223">
        <v>351</v>
      </c>
      <c r="C63" s="224">
        <f t="shared" si="1"/>
        <v>298.34999999999997</v>
      </c>
      <c r="D63" s="225">
        <v>10603</v>
      </c>
      <c r="E63" s="226">
        <v>0.85</v>
      </c>
      <c r="F63" s="201"/>
    </row>
    <row r="64" spans="1:6" s="219" customFormat="1" x14ac:dyDescent="0.25">
      <c r="A64" s="233" t="s">
        <v>461</v>
      </c>
      <c r="B64" s="228">
        <f>SUM(B48:B63)</f>
        <v>2447</v>
      </c>
      <c r="C64" s="209">
        <f>SUM(C48:C63)</f>
        <v>2258.02</v>
      </c>
      <c r="D64" s="210">
        <f>(SUMPRODUCT(D48:D63, C48:C63))/C64</f>
        <v>12209.796485416427</v>
      </c>
      <c r="E64" s="211">
        <f>C64/B64</f>
        <v>0.92277073968124235</v>
      </c>
      <c r="F64" s="232"/>
    </row>
    <row r="65" spans="1:6" x14ac:dyDescent="0.25">
      <c r="A65" s="7"/>
      <c r="B65" s="234"/>
      <c r="C65" s="234"/>
      <c r="D65" s="235"/>
      <c r="E65" s="236"/>
      <c r="F65" s="236"/>
    </row>
    <row r="66" spans="1:6" ht="34.5" customHeight="1" x14ac:dyDescent="0.25">
      <c r="A66" s="607" t="s">
        <v>462</v>
      </c>
      <c r="B66" s="608"/>
      <c r="C66" s="608"/>
      <c r="D66" s="608"/>
      <c r="E66" s="608"/>
      <c r="F66" s="608"/>
    </row>
    <row r="67" spans="1:6" ht="15.75" x14ac:dyDescent="0.25">
      <c r="A67" s="237" t="s">
        <v>463</v>
      </c>
      <c r="B67" s="199"/>
      <c r="C67" s="199"/>
      <c r="D67" s="6"/>
      <c r="E67" s="24"/>
      <c r="F67" s="24"/>
    </row>
    <row r="68" spans="1:6" x14ac:dyDescent="0.25">
      <c r="A68" s="2" t="s">
        <v>464</v>
      </c>
      <c r="B68" s="199"/>
      <c r="C68" s="199"/>
      <c r="D68" s="6"/>
      <c r="E68" s="24"/>
      <c r="F68" s="24"/>
    </row>
    <row r="69" spans="1:6" x14ac:dyDescent="0.25">
      <c r="A69" s="28" t="s">
        <v>465</v>
      </c>
      <c r="B69" s="199"/>
      <c r="C69" s="199"/>
      <c r="D69" s="6"/>
      <c r="E69" s="24"/>
      <c r="F69" s="24"/>
    </row>
    <row r="70" spans="1:6" x14ac:dyDescent="0.25">
      <c r="A70" s="28" t="s">
        <v>466</v>
      </c>
      <c r="B70" s="199"/>
      <c r="C70" s="199"/>
      <c r="D70" s="6"/>
      <c r="E70" s="24"/>
      <c r="F70" s="24"/>
    </row>
    <row r="71" spans="1:6" x14ac:dyDescent="0.25">
      <c r="A71" s="2" t="s">
        <v>467</v>
      </c>
      <c r="B71" s="199"/>
      <c r="C71" s="199"/>
      <c r="D71" s="6"/>
      <c r="E71" s="24"/>
      <c r="F71" s="24"/>
    </row>
    <row r="72" spans="1:6" ht="17.25" customHeight="1" x14ac:dyDescent="0.25">
      <c r="A72" s="2"/>
      <c r="B72" s="199"/>
      <c r="C72" s="199"/>
      <c r="D72" s="6"/>
      <c r="E72" s="24"/>
      <c r="F72" s="24"/>
    </row>
  </sheetData>
  <mergeCells count="2">
    <mergeCell ref="C4:E4"/>
    <mergeCell ref="A66:F66"/>
  </mergeCells>
  <pageMargins left="0.7" right="0.7" top="0.75" bottom="0.75" header="0.3" footer="0.3"/>
  <pageSetup scale="90" fitToHeight="4" orientation="portrait" r:id="rId1"/>
  <headerFooter>
    <oddFooter>&amp;C&amp;P</oddFooter>
  </headerFooter>
  <rowBreaks count="1" manualBreakCount="1">
    <brk id="3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8"/>
  <sheetViews>
    <sheetView showWhiteSpace="0" view="pageBreakPreview" topLeftCell="A19" zoomScale="60" zoomScaleNormal="100" workbookViewId="0">
      <selection activeCell="A41" sqref="A41:E66"/>
    </sheetView>
  </sheetViews>
  <sheetFormatPr defaultRowHeight="15" x14ac:dyDescent="0.25"/>
  <cols>
    <col min="1" max="1" width="51.28515625" customWidth="1"/>
    <col min="2" max="2" width="10.7109375" customWidth="1"/>
    <col min="4" max="4" width="12.140625" customWidth="1"/>
    <col min="6" max="6" width="2.42578125" customWidth="1"/>
  </cols>
  <sheetData>
    <row r="1" spans="1:6" ht="21" x14ac:dyDescent="0.35">
      <c r="A1" s="197" t="s">
        <v>432</v>
      </c>
      <c r="B1" s="198"/>
      <c r="C1" s="198"/>
      <c r="D1" s="239"/>
      <c r="E1" s="24"/>
      <c r="F1" s="24"/>
    </row>
    <row r="2" spans="1:6" x14ac:dyDescent="0.25">
      <c r="B2" s="199"/>
      <c r="C2" s="199"/>
      <c r="D2" s="239"/>
      <c r="E2" s="24"/>
      <c r="F2" s="24"/>
    </row>
    <row r="3" spans="1:6" ht="18.75" x14ac:dyDescent="0.3">
      <c r="A3" s="202" t="s">
        <v>468</v>
      </c>
      <c r="B3" s="203"/>
      <c r="C3" s="203"/>
      <c r="D3" s="239"/>
      <c r="E3" s="24"/>
      <c r="F3" s="24"/>
    </row>
    <row r="4" spans="1:6" ht="144.75" customHeight="1" x14ac:dyDescent="0.25">
      <c r="A4" s="204"/>
      <c r="B4" s="205"/>
      <c r="C4" s="605" t="s">
        <v>469</v>
      </c>
      <c r="D4" s="606"/>
      <c r="E4" s="606"/>
      <c r="F4" s="206"/>
    </row>
    <row r="5" spans="1:6" ht="105" x14ac:dyDescent="0.25">
      <c r="A5" s="207" t="s">
        <v>435</v>
      </c>
      <c r="B5" s="208" t="s">
        <v>436</v>
      </c>
      <c r="C5" s="209" t="s">
        <v>437</v>
      </c>
      <c r="D5" s="240" t="s">
        <v>438</v>
      </c>
      <c r="E5" s="211" t="s">
        <v>439</v>
      </c>
      <c r="F5" s="212"/>
    </row>
    <row r="6" spans="1:6" x14ac:dyDescent="0.25">
      <c r="A6" s="207" t="s">
        <v>440</v>
      </c>
      <c r="B6" s="208"/>
      <c r="C6" s="209"/>
      <c r="D6" s="240"/>
      <c r="E6" s="211"/>
      <c r="F6" s="212"/>
    </row>
    <row r="7" spans="1:6" ht="15" customHeight="1" x14ac:dyDescent="0.25">
      <c r="A7" s="213" t="s">
        <v>441</v>
      </c>
      <c r="B7" s="214">
        <v>405</v>
      </c>
      <c r="C7" s="215">
        <v>270</v>
      </c>
      <c r="D7" s="241">
        <v>14252</v>
      </c>
      <c r="E7" s="217">
        <v>0.66700000000000004</v>
      </c>
      <c r="F7" s="218"/>
    </row>
    <row r="8" spans="1:6" ht="15" customHeight="1" x14ac:dyDescent="0.25">
      <c r="A8" s="213" t="s">
        <v>12</v>
      </c>
      <c r="B8" s="214">
        <v>760</v>
      </c>
      <c r="C8" s="215">
        <v>374</v>
      </c>
      <c r="D8" s="241">
        <v>15959</v>
      </c>
      <c r="E8" s="217">
        <v>0.49199999999999999</v>
      </c>
      <c r="F8" s="218"/>
    </row>
    <row r="9" spans="1:6" x14ac:dyDescent="0.25">
      <c r="A9" s="213" t="s">
        <v>19</v>
      </c>
      <c r="B9" s="214">
        <v>176</v>
      </c>
      <c r="C9" s="215">
        <v>112</v>
      </c>
      <c r="D9" s="241">
        <v>16855</v>
      </c>
      <c r="E9" s="217">
        <v>0.63600000000000001</v>
      </c>
      <c r="F9" s="218"/>
    </row>
    <row r="10" spans="1:6" x14ac:dyDescent="0.25">
      <c r="A10" s="213" t="s">
        <v>30</v>
      </c>
      <c r="B10" s="214">
        <v>496</v>
      </c>
      <c r="C10" s="215">
        <v>305</v>
      </c>
      <c r="D10" s="241">
        <v>15327</v>
      </c>
      <c r="E10" s="217">
        <v>0.61499999999999999</v>
      </c>
      <c r="F10" s="218"/>
    </row>
    <row r="11" spans="1:6" x14ac:dyDescent="0.25">
      <c r="A11" s="213" t="s">
        <v>38</v>
      </c>
      <c r="B11" s="214">
        <v>894</v>
      </c>
      <c r="C11" s="215">
        <v>512</v>
      </c>
      <c r="D11" s="241">
        <v>16839</v>
      </c>
      <c r="E11" s="217">
        <v>0.57299999999999995</v>
      </c>
      <c r="F11" s="218"/>
    </row>
    <row r="12" spans="1:6" x14ac:dyDescent="0.25">
      <c r="A12" s="213" t="s">
        <v>20</v>
      </c>
      <c r="B12" s="214">
        <v>349</v>
      </c>
      <c r="C12" s="215">
        <v>212</v>
      </c>
      <c r="D12" s="241">
        <v>16060</v>
      </c>
      <c r="E12" s="217">
        <v>0.60699999999999998</v>
      </c>
      <c r="F12" s="218"/>
    </row>
    <row r="13" spans="1:6" x14ac:dyDescent="0.25">
      <c r="A13" s="213" t="s">
        <v>442</v>
      </c>
      <c r="B13" s="214">
        <v>211</v>
      </c>
      <c r="C13" s="215">
        <v>156</v>
      </c>
      <c r="D13" s="241">
        <v>18363</v>
      </c>
      <c r="E13" s="217">
        <v>0.73899999999999999</v>
      </c>
      <c r="F13" s="218"/>
    </row>
    <row r="14" spans="1:6" x14ac:dyDescent="0.25">
      <c r="A14" s="213" t="s">
        <v>24</v>
      </c>
      <c r="B14" s="214">
        <v>567</v>
      </c>
      <c r="C14" s="215">
        <v>297</v>
      </c>
      <c r="D14" s="241">
        <v>15973</v>
      </c>
      <c r="E14" s="217">
        <v>0.52400000000000002</v>
      </c>
      <c r="F14" s="218"/>
    </row>
    <row r="15" spans="1:6" x14ac:dyDescent="0.25">
      <c r="A15" s="213" t="s">
        <v>31</v>
      </c>
      <c r="B15" s="214">
        <v>252</v>
      </c>
      <c r="C15" s="215">
        <v>171</v>
      </c>
      <c r="D15" s="241">
        <v>16119</v>
      </c>
      <c r="E15" s="217">
        <v>0.67900000000000005</v>
      </c>
      <c r="F15" s="218"/>
    </row>
    <row r="16" spans="1:6" x14ac:dyDescent="0.25">
      <c r="A16" s="213" t="s">
        <v>16</v>
      </c>
      <c r="B16" s="214">
        <v>658</v>
      </c>
      <c r="C16" s="215">
        <v>369</v>
      </c>
      <c r="D16" s="241">
        <v>18116</v>
      </c>
      <c r="E16" s="217">
        <v>0.56100000000000005</v>
      </c>
      <c r="F16" s="218"/>
    </row>
    <row r="17" spans="1:6" x14ac:dyDescent="0.25">
      <c r="A17" s="213" t="s">
        <v>10</v>
      </c>
      <c r="B17" s="214">
        <v>203</v>
      </c>
      <c r="C17" s="215">
        <v>121</v>
      </c>
      <c r="D17" s="241">
        <v>13186</v>
      </c>
      <c r="E17" s="217">
        <v>0.59599999999999997</v>
      </c>
      <c r="F17" s="218"/>
    </row>
    <row r="18" spans="1:6" x14ac:dyDescent="0.25">
      <c r="A18" s="213" t="s">
        <v>39</v>
      </c>
      <c r="B18" s="214">
        <v>609</v>
      </c>
      <c r="C18" s="215">
        <v>436</v>
      </c>
      <c r="D18" s="241">
        <v>18131</v>
      </c>
      <c r="E18" s="217">
        <v>0.71599999999999997</v>
      </c>
      <c r="F18" s="218"/>
    </row>
    <row r="19" spans="1:6" x14ac:dyDescent="0.25">
      <c r="A19" s="213" t="s">
        <v>371</v>
      </c>
      <c r="B19" s="214">
        <v>178</v>
      </c>
      <c r="C19" s="215">
        <v>86</v>
      </c>
      <c r="D19" s="241">
        <v>14904</v>
      </c>
      <c r="E19" s="217">
        <v>0.48299999999999998</v>
      </c>
      <c r="F19" s="218"/>
    </row>
    <row r="20" spans="1:6" x14ac:dyDescent="0.25">
      <c r="A20" s="213" t="s">
        <v>372</v>
      </c>
      <c r="B20" s="214">
        <v>829</v>
      </c>
      <c r="C20" s="215">
        <v>524</v>
      </c>
      <c r="D20" s="241">
        <v>21403</v>
      </c>
      <c r="E20" s="217">
        <v>0.63200000000000001</v>
      </c>
      <c r="F20" s="218"/>
    </row>
    <row r="21" spans="1:6" x14ac:dyDescent="0.25">
      <c r="A21" s="213" t="s">
        <v>443</v>
      </c>
      <c r="B21" s="214">
        <v>209</v>
      </c>
      <c r="C21" s="215">
        <v>155</v>
      </c>
      <c r="D21" s="241">
        <v>18187</v>
      </c>
      <c r="E21" s="217">
        <v>0.74199999999999999</v>
      </c>
      <c r="F21" s="218"/>
    </row>
    <row r="22" spans="1:6" ht="15" customHeight="1" x14ac:dyDescent="0.25">
      <c r="A22" s="213" t="s">
        <v>374</v>
      </c>
      <c r="B22" s="214">
        <v>909</v>
      </c>
      <c r="C22" s="215">
        <v>701</v>
      </c>
      <c r="D22" s="241">
        <v>18398</v>
      </c>
      <c r="E22" s="217">
        <v>0.77100000000000002</v>
      </c>
      <c r="F22" s="218"/>
    </row>
    <row r="23" spans="1:6" ht="14.25" customHeight="1" x14ac:dyDescent="0.25">
      <c r="A23" s="213" t="s">
        <v>375</v>
      </c>
      <c r="B23" s="214">
        <v>322</v>
      </c>
      <c r="C23" s="215">
        <v>235</v>
      </c>
      <c r="D23" s="241">
        <v>16962</v>
      </c>
      <c r="E23" s="217">
        <v>0.73</v>
      </c>
      <c r="F23" s="218"/>
    </row>
    <row r="24" spans="1:6" x14ac:dyDescent="0.25">
      <c r="A24" s="213" t="s">
        <v>15</v>
      </c>
      <c r="B24" s="214">
        <v>977</v>
      </c>
      <c r="C24" s="215">
        <v>505</v>
      </c>
      <c r="D24" s="241">
        <v>15196</v>
      </c>
      <c r="E24" s="217">
        <v>0.51700000000000002</v>
      </c>
      <c r="F24" s="218"/>
    </row>
    <row r="25" spans="1:6" x14ac:dyDescent="0.25">
      <c r="A25" s="213" t="s">
        <v>13</v>
      </c>
      <c r="B25" s="214">
        <v>736</v>
      </c>
      <c r="C25" s="215">
        <v>414</v>
      </c>
      <c r="D25" s="241">
        <v>16598</v>
      </c>
      <c r="E25" s="217">
        <v>0.56299999999999994</v>
      </c>
      <c r="F25" s="218"/>
    </row>
    <row r="26" spans="1:6" x14ac:dyDescent="0.25">
      <c r="A26" s="213" t="s">
        <v>444</v>
      </c>
      <c r="B26" s="214">
        <v>580</v>
      </c>
      <c r="C26" s="215">
        <v>473</v>
      </c>
      <c r="D26" s="241">
        <v>20222</v>
      </c>
      <c r="E26" s="217">
        <v>0.81599999999999995</v>
      </c>
      <c r="F26" s="218"/>
    </row>
    <row r="27" spans="1:6" x14ac:dyDescent="0.25">
      <c r="A27" s="213" t="s">
        <v>445</v>
      </c>
      <c r="B27" s="214">
        <v>140</v>
      </c>
      <c r="C27" s="215">
        <v>114</v>
      </c>
      <c r="D27" s="241">
        <v>20999</v>
      </c>
      <c r="E27" s="217">
        <v>0.81399999999999995</v>
      </c>
      <c r="F27" s="218"/>
    </row>
    <row r="28" spans="1:6" x14ac:dyDescent="0.25">
      <c r="A28" s="213" t="s">
        <v>21</v>
      </c>
      <c r="B28" s="214">
        <v>35</v>
      </c>
      <c r="C28" s="215">
        <v>20</v>
      </c>
      <c r="D28" s="241">
        <v>14816</v>
      </c>
      <c r="E28" s="217">
        <v>0.57099999999999995</v>
      </c>
      <c r="F28" s="218"/>
    </row>
    <row r="29" spans="1:6" x14ac:dyDescent="0.25">
      <c r="A29" s="213" t="s">
        <v>14</v>
      </c>
      <c r="B29" s="214">
        <v>45</v>
      </c>
      <c r="C29" s="215">
        <v>18</v>
      </c>
      <c r="D29" s="241">
        <v>12851</v>
      </c>
      <c r="E29" s="217">
        <v>0.4</v>
      </c>
      <c r="F29" s="218"/>
    </row>
    <row r="30" spans="1:6" x14ac:dyDescent="0.25">
      <c r="A30" s="213" t="s">
        <v>32</v>
      </c>
      <c r="B30" s="214">
        <v>507</v>
      </c>
      <c r="C30" s="215">
        <v>361</v>
      </c>
      <c r="D30" s="241">
        <v>17804</v>
      </c>
      <c r="E30" s="217">
        <v>0.71199999999999997</v>
      </c>
      <c r="F30" s="218"/>
    </row>
    <row r="31" spans="1:6" x14ac:dyDescent="0.25">
      <c r="A31" s="213" t="s">
        <v>29</v>
      </c>
      <c r="B31" s="214">
        <v>335</v>
      </c>
      <c r="C31" s="215">
        <v>222</v>
      </c>
      <c r="D31" s="241">
        <v>18191</v>
      </c>
      <c r="E31" s="217">
        <v>0.66300000000000003</v>
      </c>
      <c r="F31" s="218"/>
    </row>
    <row r="32" spans="1:6" x14ac:dyDescent="0.25">
      <c r="A32" s="213" t="s">
        <v>377</v>
      </c>
      <c r="B32" s="214">
        <v>817</v>
      </c>
      <c r="C32" s="215">
        <v>502</v>
      </c>
      <c r="D32" s="241">
        <v>14656</v>
      </c>
      <c r="E32" s="217">
        <v>0.61399999999999999</v>
      </c>
      <c r="F32" s="218"/>
    </row>
    <row r="33" spans="1:6" x14ac:dyDescent="0.25">
      <c r="A33" s="213" t="s">
        <v>446</v>
      </c>
      <c r="B33" s="214">
        <v>454</v>
      </c>
      <c r="C33" s="215">
        <v>314</v>
      </c>
      <c r="D33" s="241">
        <v>14949</v>
      </c>
      <c r="E33" s="217">
        <v>0.69199999999999995</v>
      </c>
      <c r="F33" s="218"/>
    </row>
    <row r="34" spans="1:6" x14ac:dyDescent="0.25">
      <c r="A34" s="213" t="s">
        <v>23</v>
      </c>
      <c r="B34" s="214">
        <v>385</v>
      </c>
      <c r="C34" s="215">
        <v>262</v>
      </c>
      <c r="D34" s="241">
        <v>18901</v>
      </c>
      <c r="E34" s="217">
        <v>0.68100000000000005</v>
      </c>
      <c r="F34" s="218"/>
    </row>
    <row r="35" spans="1:6" x14ac:dyDescent="0.25">
      <c r="A35" s="213" t="s">
        <v>27</v>
      </c>
      <c r="B35" s="214">
        <v>380</v>
      </c>
      <c r="C35" s="215">
        <v>277</v>
      </c>
      <c r="D35" s="241">
        <v>17079</v>
      </c>
      <c r="E35" s="217">
        <v>0.72899999999999998</v>
      </c>
      <c r="F35" s="218"/>
    </row>
    <row r="36" spans="1:6" x14ac:dyDescent="0.25">
      <c r="A36" s="213" t="s">
        <v>447</v>
      </c>
      <c r="B36" s="214">
        <v>133</v>
      </c>
      <c r="C36" s="215">
        <v>96</v>
      </c>
      <c r="D36" s="241">
        <v>14610</v>
      </c>
      <c r="E36" s="217">
        <v>0.72199999999999998</v>
      </c>
      <c r="F36" s="218"/>
    </row>
    <row r="37" spans="1:6" x14ac:dyDescent="0.25">
      <c r="A37" s="207" t="s">
        <v>448</v>
      </c>
      <c r="B37" s="208">
        <f>SUM(B7:B36)</f>
        <v>13551</v>
      </c>
      <c r="C37" s="209">
        <f>SUM(C7:C36)</f>
        <v>8614</v>
      </c>
      <c r="D37" s="240">
        <f>(SUMPRODUCT(D7:D36, C7:C36))/C37</f>
        <v>17156.881007661945</v>
      </c>
      <c r="E37" s="211">
        <f>C37/B37</f>
        <v>0.63567264408530733</v>
      </c>
      <c r="F37" s="212"/>
    </row>
    <row r="38" spans="1:6" x14ac:dyDescent="0.25">
      <c r="A38" s="207"/>
      <c r="B38" s="214"/>
      <c r="C38" s="215"/>
      <c r="D38" s="241"/>
      <c r="E38" s="217"/>
      <c r="F38" s="218"/>
    </row>
    <row r="39" spans="1:6" x14ac:dyDescent="0.25">
      <c r="A39" s="220"/>
      <c r="B39" s="200"/>
      <c r="C39" s="200"/>
      <c r="D39" s="242"/>
      <c r="E39" s="201"/>
      <c r="F39" s="201"/>
    </row>
    <row r="40" spans="1:6" x14ac:dyDescent="0.25">
      <c r="A40" s="222" t="s">
        <v>470</v>
      </c>
      <c r="B40" s="223"/>
      <c r="C40" s="224"/>
      <c r="D40" s="243"/>
      <c r="E40" s="226"/>
      <c r="F40" s="201"/>
    </row>
    <row r="41" spans="1:6" x14ac:dyDescent="0.25">
      <c r="A41" s="244" t="s">
        <v>47</v>
      </c>
      <c r="B41" s="223">
        <v>16</v>
      </c>
      <c r="C41" s="224">
        <v>9</v>
      </c>
      <c r="D41" s="243">
        <v>23751</v>
      </c>
      <c r="E41" s="226">
        <v>0.56000000000000005</v>
      </c>
      <c r="F41" s="201"/>
    </row>
    <row r="42" spans="1:6" x14ac:dyDescent="0.25">
      <c r="A42" s="244" t="s">
        <v>471</v>
      </c>
      <c r="B42" s="223">
        <v>2</v>
      </c>
      <c r="C42" s="224">
        <v>1</v>
      </c>
      <c r="D42" s="243">
        <v>17958</v>
      </c>
      <c r="E42" s="226">
        <v>0.5</v>
      </c>
      <c r="F42" s="201"/>
    </row>
    <row r="43" spans="1:6" x14ac:dyDescent="0.25">
      <c r="A43" s="227" t="s">
        <v>62</v>
      </c>
      <c r="B43" s="223">
        <v>14</v>
      </c>
      <c r="C43" s="224">
        <f>B43*E43</f>
        <v>13.020000000000001</v>
      </c>
      <c r="D43" s="243">
        <v>15447</v>
      </c>
      <c r="E43" s="226">
        <v>0.93</v>
      </c>
      <c r="F43" s="201"/>
    </row>
    <row r="44" spans="1:6" x14ac:dyDescent="0.25">
      <c r="A44" s="227" t="s">
        <v>72</v>
      </c>
      <c r="B44" s="223">
        <v>405</v>
      </c>
      <c r="C44" s="224">
        <f>B44*E44</f>
        <v>356.4</v>
      </c>
      <c r="D44" s="243">
        <v>9829</v>
      </c>
      <c r="E44" s="226">
        <v>0.88</v>
      </c>
      <c r="F44" s="201"/>
    </row>
    <row r="45" spans="1:6" x14ac:dyDescent="0.25">
      <c r="A45" s="227" t="s">
        <v>57</v>
      </c>
      <c r="B45" s="223">
        <v>11</v>
      </c>
      <c r="C45" s="224">
        <f>B45*E45</f>
        <v>11</v>
      </c>
      <c r="D45" s="243">
        <v>20059</v>
      </c>
      <c r="E45" s="226">
        <v>1</v>
      </c>
      <c r="F45" s="201"/>
    </row>
    <row r="46" spans="1:6" x14ac:dyDescent="0.25">
      <c r="A46" s="227" t="s">
        <v>391</v>
      </c>
      <c r="B46" s="223">
        <v>27</v>
      </c>
      <c r="C46" s="224">
        <f>B46*E46</f>
        <v>14.31</v>
      </c>
      <c r="D46" s="243">
        <v>14874</v>
      </c>
      <c r="E46" s="226">
        <v>0.53</v>
      </c>
      <c r="F46" s="201"/>
    </row>
    <row r="47" spans="1:6" x14ac:dyDescent="0.25">
      <c r="A47" s="227" t="s">
        <v>472</v>
      </c>
      <c r="B47" s="223">
        <v>209</v>
      </c>
      <c r="C47" s="224">
        <f>B47*E47</f>
        <v>190.19</v>
      </c>
      <c r="D47" s="243">
        <v>22946</v>
      </c>
      <c r="E47" s="226">
        <v>0.91</v>
      </c>
      <c r="F47" s="201"/>
    </row>
    <row r="48" spans="1:6" x14ac:dyDescent="0.25">
      <c r="A48" s="207" t="s">
        <v>473</v>
      </c>
      <c r="B48" s="228">
        <f>SUM(B41:B47)</f>
        <v>684</v>
      </c>
      <c r="C48" s="229">
        <f>SUM(C41:C47)</f>
        <v>594.91999999999996</v>
      </c>
      <c r="D48" s="245">
        <f>SUMPRODUCT(D41:D47,C41:C47)/C48</f>
        <v>14680.105257849795</v>
      </c>
      <c r="E48" s="231">
        <f>C48/B48</f>
        <v>0.86976608187134496</v>
      </c>
      <c r="F48" s="201"/>
    </row>
    <row r="49" spans="1:6" x14ac:dyDescent="0.25">
      <c r="A49" s="220"/>
      <c r="B49" s="200"/>
      <c r="C49" s="200"/>
      <c r="D49" s="242"/>
      <c r="E49" s="201"/>
      <c r="F49" s="201"/>
    </row>
    <row r="50" spans="1:6" x14ac:dyDescent="0.25">
      <c r="A50" s="222" t="s">
        <v>474</v>
      </c>
      <c r="B50" s="228"/>
      <c r="C50" s="229"/>
      <c r="D50" s="245"/>
      <c r="E50" s="231"/>
      <c r="F50" s="232"/>
    </row>
    <row r="51" spans="1:6" x14ac:dyDescent="0.25">
      <c r="A51" s="220" t="s">
        <v>68</v>
      </c>
      <c r="B51" s="223">
        <v>14</v>
      </c>
      <c r="C51" s="224">
        <f>B51*E51</f>
        <v>10.780000000000001</v>
      </c>
      <c r="D51" s="243">
        <v>19803</v>
      </c>
      <c r="E51" s="226">
        <v>0.77</v>
      </c>
      <c r="F51" s="201"/>
    </row>
    <row r="52" spans="1:6" x14ac:dyDescent="0.25">
      <c r="A52" s="220" t="s">
        <v>475</v>
      </c>
      <c r="B52" s="223">
        <v>299</v>
      </c>
      <c r="C52" s="224">
        <f t="shared" ref="C52:C66" si="0">B52*E52</f>
        <v>284.05</v>
      </c>
      <c r="D52" s="243">
        <v>32206</v>
      </c>
      <c r="E52" s="226">
        <v>0.95</v>
      </c>
      <c r="F52" s="201"/>
    </row>
    <row r="53" spans="1:6" x14ac:dyDescent="0.25">
      <c r="A53" s="227" t="s">
        <v>81</v>
      </c>
      <c r="B53" s="223">
        <v>63</v>
      </c>
      <c r="C53" s="224">
        <f t="shared" si="0"/>
        <v>56.7</v>
      </c>
      <c r="D53" s="243">
        <v>36099</v>
      </c>
      <c r="E53" s="226">
        <v>0.9</v>
      </c>
      <c r="F53" s="201"/>
    </row>
    <row r="54" spans="1:6" x14ac:dyDescent="0.25">
      <c r="A54" s="220" t="s">
        <v>402</v>
      </c>
      <c r="B54" s="223">
        <v>149</v>
      </c>
      <c r="C54" s="224">
        <f t="shared" si="0"/>
        <v>141.54999999999998</v>
      </c>
      <c r="D54" s="243">
        <v>27146</v>
      </c>
      <c r="E54" s="226">
        <v>0.95</v>
      </c>
      <c r="F54" s="201"/>
    </row>
    <row r="55" spans="1:6" x14ac:dyDescent="0.25">
      <c r="A55" s="220" t="s">
        <v>476</v>
      </c>
      <c r="B55" s="223">
        <v>4</v>
      </c>
      <c r="C55" s="224">
        <f t="shared" si="0"/>
        <v>4</v>
      </c>
      <c r="D55" s="243">
        <v>24402</v>
      </c>
      <c r="E55" s="226">
        <v>1</v>
      </c>
      <c r="F55" s="201"/>
    </row>
    <row r="56" spans="1:6" x14ac:dyDescent="0.25">
      <c r="A56" s="227" t="s">
        <v>71</v>
      </c>
      <c r="B56" s="223">
        <v>61</v>
      </c>
      <c r="C56" s="224">
        <f t="shared" si="0"/>
        <v>57.949999999999996</v>
      </c>
      <c r="D56" s="243">
        <v>14974</v>
      </c>
      <c r="E56" s="226">
        <v>0.95</v>
      </c>
      <c r="F56" s="201"/>
    </row>
    <row r="57" spans="1:6" x14ac:dyDescent="0.25">
      <c r="A57" s="227" t="s">
        <v>455</v>
      </c>
      <c r="B57" s="223">
        <f>1+112</f>
        <v>113</v>
      </c>
      <c r="C57" s="224">
        <f t="shared" si="0"/>
        <v>98.31</v>
      </c>
      <c r="D57" s="243">
        <v>30108</v>
      </c>
      <c r="E57" s="226">
        <v>0.87</v>
      </c>
      <c r="F57" s="201"/>
    </row>
    <row r="58" spans="1:6" x14ac:dyDescent="0.25">
      <c r="A58" s="220" t="s">
        <v>477</v>
      </c>
      <c r="B58" s="223">
        <v>45</v>
      </c>
      <c r="C58" s="224">
        <f t="shared" si="0"/>
        <v>40.950000000000003</v>
      </c>
      <c r="D58" s="243">
        <v>31180</v>
      </c>
      <c r="E58" s="226">
        <v>0.91</v>
      </c>
      <c r="F58" s="201"/>
    </row>
    <row r="59" spans="1:6" x14ac:dyDescent="0.25">
      <c r="A59" s="220" t="s">
        <v>410</v>
      </c>
      <c r="B59" s="223">
        <v>127</v>
      </c>
      <c r="C59" s="224">
        <f t="shared" si="0"/>
        <v>100.33</v>
      </c>
      <c r="D59" s="243">
        <v>32521</v>
      </c>
      <c r="E59" s="226">
        <v>0.79</v>
      </c>
      <c r="F59" s="201"/>
    </row>
    <row r="60" spans="1:6" x14ac:dyDescent="0.25">
      <c r="A60" s="220" t="s">
        <v>478</v>
      </c>
      <c r="B60" s="223">
        <v>150</v>
      </c>
      <c r="C60" s="224">
        <f t="shared" si="0"/>
        <v>138</v>
      </c>
      <c r="D60" s="243">
        <v>29114</v>
      </c>
      <c r="E60" s="226">
        <v>0.92</v>
      </c>
      <c r="F60" s="201"/>
    </row>
    <row r="61" spans="1:6" x14ac:dyDescent="0.25">
      <c r="A61" s="220" t="s">
        <v>479</v>
      </c>
      <c r="B61" s="223">
        <v>321</v>
      </c>
      <c r="C61" s="224">
        <f t="shared" si="0"/>
        <v>266.43</v>
      </c>
      <c r="D61" s="243">
        <v>11331</v>
      </c>
      <c r="E61" s="226">
        <v>0.83</v>
      </c>
      <c r="F61" s="201"/>
    </row>
    <row r="62" spans="1:6" x14ac:dyDescent="0.25">
      <c r="A62" s="220" t="s">
        <v>89</v>
      </c>
      <c r="B62" s="223">
        <v>63</v>
      </c>
      <c r="C62" s="224">
        <f t="shared" si="0"/>
        <v>53.55</v>
      </c>
      <c r="D62" s="243">
        <v>31692</v>
      </c>
      <c r="E62" s="226">
        <v>0.85</v>
      </c>
      <c r="F62" s="201"/>
    </row>
    <row r="63" spans="1:6" x14ac:dyDescent="0.25">
      <c r="A63" s="220" t="s">
        <v>76</v>
      </c>
      <c r="B63" s="223">
        <v>113</v>
      </c>
      <c r="C63" s="224">
        <f t="shared" si="0"/>
        <v>109.61</v>
      </c>
      <c r="D63" s="243">
        <v>18616</v>
      </c>
      <c r="E63" s="226">
        <v>0.97</v>
      </c>
      <c r="F63" s="201"/>
    </row>
    <row r="64" spans="1:6" x14ac:dyDescent="0.25">
      <c r="A64" s="227" t="s">
        <v>363</v>
      </c>
      <c r="B64" s="223">
        <f>106+65+5+25+92+156+138+72+162</f>
        <v>821</v>
      </c>
      <c r="C64" s="224">
        <f t="shared" si="0"/>
        <v>747.11</v>
      </c>
      <c r="D64" s="243">
        <v>28281</v>
      </c>
      <c r="E64" s="226">
        <v>0.91</v>
      </c>
      <c r="F64" s="201"/>
    </row>
    <row r="65" spans="1:6" x14ac:dyDescent="0.25">
      <c r="A65" s="220" t="s">
        <v>480</v>
      </c>
      <c r="B65" s="223">
        <f>19+20+34</f>
        <v>73</v>
      </c>
      <c r="C65" s="224">
        <f t="shared" si="0"/>
        <v>70.08</v>
      </c>
      <c r="D65" s="243">
        <v>36017</v>
      </c>
      <c r="E65" s="226">
        <v>0.96</v>
      </c>
      <c r="F65" s="201"/>
    </row>
    <row r="66" spans="1:6" x14ac:dyDescent="0.25">
      <c r="A66" s="220" t="s">
        <v>459</v>
      </c>
      <c r="B66" s="223">
        <v>1099</v>
      </c>
      <c r="C66" s="224">
        <f t="shared" si="0"/>
        <v>1022.07</v>
      </c>
      <c r="D66" s="243">
        <v>27411</v>
      </c>
      <c r="E66" s="226">
        <v>0.93</v>
      </c>
      <c r="F66" s="201"/>
    </row>
    <row r="67" spans="1:6" x14ac:dyDescent="0.25">
      <c r="A67" s="233" t="s">
        <v>481</v>
      </c>
      <c r="B67" s="228">
        <f>SUM(B51:B66)</f>
        <v>3515</v>
      </c>
      <c r="C67" s="209">
        <f>SUM(C51:C66)</f>
        <v>3201.4700000000003</v>
      </c>
      <c r="D67" s="240">
        <f>(SUMPRODUCT(D51:D66, C51:C66))/C67</f>
        <v>26912.371092029593</v>
      </c>
      <c r="E67" s="211">
        <f>C67/B67</f>
        <v>0.91080227596017072</v>
      </c>
      <c r="F67" s="232"/>
    </row>
    <row r="68" spans="1:6" x14ac:dyDescent="0.25">
      <c r="A68" s="7"/>
      <c r="B68" s="234"/>
      <c r="C68" s="234"/>
      <c r="D68" s="246"/>
      <c r="E68" s="236"/>
      <c r="F68" s="236"/>
    </row>
    <row r="69" spans="1:6" x14ac:dyDescent="0.25">
      <c r="A69" s="607" t="s">
        <v>462</v>
      </c>
      <c r="B69" s="608"/>
      <c r="C69" s="608"/>
      <c r="D69" s="608"/>
      <c r="E69" s="608"/>
      <c r="F69" s="608"/>
    </row>
    <row r="70" spans="1:6" ht="15.75" x14ac:dyDescent="0.25">
      <c r="A70" s="237" t="s">
        <v>463</v>
      </c>
      <c r="B70" s="199"/>
      <c r="C70" s="199"/>
      <c r="D70" s="239"/>
      <c r="E70" s="24"/>
      <c r="F70" s="24"/>
    </row>
    <row r="71" spans="1:6" x14ac:dyDescent="0.25">
      <c r="A71" s="2" t="s">
        <v>464</v>
      </c>
      <c r="B71" s="199"/>
      <c r="C71" s="199"/>
      <c r="D71" s="239"/>
      <c r="E71" s="24"/>
      <c r="F71" s="24"/>
    </row>
    <row r="72" spans="1:6" x14ac:dyDescent="0.25">
      <c r="A72" s="28" t="s">
        <v>482</v>
      </c>
      <c r="B72" s="199"/>
      <c r="C72" s="199"/>
      <c r="D72" s="239"/>
      <c r="E72" s="24"/>
      <c r="F72" s="24"/>
    </row>
    <row r="73" spans="1:6" x14ac:dyDescent="0.25">
      <c r="A73" s="28" t="s">
        <v>466</v>
      </c>
      <c r="B73" s="199"/>
      <c r="C73" s="199"/>
      <c r="D73" s="239"/>
      <c r="E73" s="24"/>
      <c r="F73" s="24"/>
    </row>
    <row r="74" spans="1:6" x14ac:dyDescent="0.25">
      <c r="A74" s="2" t="s">
        <v>467</v>
      </c>
      <c r="B74" s="199"/>
      <c r="C74" s="199"/>
      <c r="D74" s="239"/>
      <c r="E74" s="24"/>
      <c r="F74" s="24"/>
    </row>
    <row r="75" spans="1:6" x14ac:dyDescent="0.25">
      <c r="A75" s="2"/>
      <c r="B75" s="199"/>
      <c r="C75" s="199"/>
      <c r="D75" s="239"/>
      <c r="E75" s="24"/>
      <c r="F75" s="24"/>
    </row>
    <row r="76" spans="1:6" x14ac:dyDescent="0.25">
      <c r="A76" s="2"/>
      <c r="B76" s="2"/>
      <c r="C76" s="2"/>
      <c r="D76" s="2"/>
      <c r="E76" s="2"/>
      <c r="F76" s="2"/>
    </row>
    <row r="77" spans="1:6" x14ac:dyDescent="0.25">
      <c r="A77" s="2"/>
      <c r="B77" s="2"/>
      <c r="C77" s="2"/>
      <c r="D77" s="2"/>
      <c r="E77" s="2"/>
      <c r="F77" s="2"/>
    </row>
    <row r="78" spans="1:6" x14ac:dyDescent="0.25">
      <c r="A78" s="2"/>
      <c r="B78" s="2"/>
      <c r="C78" s="2"/>
      <c r="D78" s="2"/>
      <c r="E78" s="2"/>
      <c r="F78" s="2"/>
    </row>
    <row r="79" spans="1:6" x14ac:dyDescent="0.25">
      <c r="A79" s="2"/>
      <c r="B79" s="2"/>
      <c r="C79" s="2"/>
      <c r="D79" s="2"/>
      <c r="E79" s="2"/>
      <c r="F79" s="2"/>
    </row>
    <row r="80" spans="1:6" x14ac:dyDescent="0.25">
      <c r="A80" s="2"/>
      <c r="B80" s="2"/>
      <c r="C80" s="2"/>
      <c r="D80" s="2"/>
      <c r="E80" s="2"/>
      <c r="F80" s="2"/>
    </row>
    <row r="81" spans="1:6" x14ac:dyDescent="0.25">
      <c r="A81" s="2"/>
      <c r="B81" s="2"/>
      <c r="C81" s="2"/>
      <c r="D81" s="2"/>
      <c r="E81" s="2"/>
      <c r="F81" s="2"/>
    </row>
    <row r="82" spans="1:6" x14ac:dyDescent="0.25">
      <c r="A82" s="2"/>
      <c r="B82" s="2"/>
      <c r="C82" s="2"/>
      <c r="D82" s="2"/>
      <c r="E82" s="2"/>
      <c r="F82" s="2"/>
    </row>
    <row r="83" spans="1:6" x14ac:dyDescent="0.25">
      <c r="A83" s="2"/>
      <c r="B83" s="2"/>
      <c r="C83" s="2"/>
      <c r="D83" s="2"/>
      <c r="E83" s="2"/>
      <c r="F83" s="2"/>
    </row>
    <row r="84" spans="1:6" x14ac:dyDescent="0.25">
      <c r="A84" s="2"/>
      <c r="B84" s="2"/>
      <c r="C84" s="2"/>
      <c r="D84" s="2"/>
      <c r="E84" s="2"/>
      <c r="F84" s="2"/>
    </row>
    <row r="85" spans="1:6" x14ac:dyDescent="0.25">
      <c r="A85" s="2"/>
      <c r="B85" s="2"/>
      <c r="C85" s="2"/>
      <c r="D85" s="2"/>
      <c r="E85" s="2"/>
      <c r="F85" s="2"/>
    </row>
    <row r="86" spans="1:6" x14ac:dyDescent="0.25">
      <c r="A86" s="2"/>
      <c r="B86" s="2"/>
      <c r="C86" s="2"/>
      <c r="D86" s="2"/>
      <c r="E86" s="2"/>
      <c r="F86" s="2"/>
    </row>
    <row r="87" spans="1:6" x14ac:dyDescent="0.25">
      <c r="A87" s="2"/>
      <c r="B87" s="2"/>
      <c r="C87" s="2"/>
      <c r="D87" s="2"/>
      <c r="E87" s="2"/>
      <c r="F87" s="2"/>
    </row>
    <row r="88" spans="1:6" x14ac:dyDescent="0.25">
      <c r="A88" s="2"/>
      <c r="B88" s="2"/>
      <c r="C88" s="2"/>
      <c r="D88" s="2"/>
      <c r="E88" s="2"/>
      <c r="F88" s="2"/>
    </row>
    <row r="89" spans="1:6" x14ac:dyDescent="0.25">
      <c r="A89" s="2"/>
      <c r="B89" s="2"/>
      <c r="C89" s="2"/>
      <c r="D89" s="2"/>
      <c r="E89" s="2"/>
      <c r="F89" s="2"/>
    </row>
    <row r="90" spans="1:6" x14ac:dyDescent="0.25">
      <c r="A90" s="2"/>
      <c r="B90" s="2"/>
      <c r="C90" s="2"/>
      <c r="D90" s="2"/>
      <c r="E90" s="2"/>
      <c r="F90" s="2"/>
    </row>
    <row r="91" spans="1:6" x14ac:dyDescent="0.25">
      <c r="A91" s="2"/>
      <c r="B91" s="2"/>
      <c r="C91" s="2"/>
      <c r="D91" s="2"/>
      <c r="E91" s="2"/>
      <c r="F91" s="2"/>
    </row>
    <row r="92" spans="1:6" x14ac:dyDescent="0.25">
      <c r="A92" s="2"/>
      <c r="B92" s="2"/>
      <c r="C92" s="2"/>
      <c r="D92" s="2"/>
      <c r="E92" s="2"/>
      <c r="F92" s="2"/>
    </row>
    <row r="93" spans="1:6" x14ac:dyDescent="0.25">
      <c r="A93" s="2"/>
      <c r="B93" s="2"/>
      <c r="C93" s="2"/>
      <c r="D93" s="2"/>
      <c r="E93" s="2"/>
      <c r="F93" s="2"/>
    </row>
    <row r="94" spans="1:6" x14ac:dyDescent="0.25">
      <c r="A94" s="2"/>
      <c r="B94" s="2"/>
      <c r="C94" s="2"/>
      <c r="D94" s="2"/>
      <c r="E94" s="2"/>
      <c r="F94" s="2"/>
    </row>
    <row r="95" spans="1:6" x14ac:dyDescent="0.25">
      <c r="A95" s="2"/>
      <c r="B95" s="2"/>
      <c r="C95" s="2"/>
      <c r="D95" s="2"/>
      <c r="E95" s="2"/>
      <c r="F95" s="2"/>
    </row>
    <row r="96" spans="1:6" x14ac:dyDescent="0.25">
      <c r="A96" s="2"/>
      <c r="B96" s="2"/>
      <c r="C96" s="2"/>
      <c r="D96" s="2"/>
      <c r="E96" s="2"/>
      <c r="F96" s="2"/>
    </row>
    <row r="97" spans="1:6" x14ac:dyDescent="0.25">
      <c r="A97" s="2"/>
      <c r="B97" s="2"/>
      <c r="C97" s="2"/>
      <c r="D97" s="2"/>
      <c r="E97" s="2"/>
      <c r="F97" s="2"/>
    </row>
    <row r="98" spans="1:6" x14ac:dyDescent="0.25">
      <c r="A98" s="2"/>
      <c r="B98" s="2"/>
      <c r="C98" s="2"/>
      <c r="D98" s="2"/>
      <c r="E98" s="2"/>
      <c r="F98" s="2"/>
    </row>
    <row r="99" spans="1:6" x14ac:dyDescent="0.25">
      <c r="A99" s="2"/>
      <c r="B99" s="2"/>
      <c r="C99" s="2"/>
      <c r="D99" s="2"/>
      <c r="E99" s="2"/>
      <c r="F99" s="2"/>
    </row>
    <row r="100" spans="1:6" x14ac:dyDescent="0.25">
      <c r="A100" s="2"/>
      <c r="B100" s="2"/>
      <c r="C100" s="2"/>
      <c r="D100" s="2"/>
      <c r="E100" s="2"/>
      <c r="F100" s="2"/>
    </row>
    <row r="101" spans="1:6" x14ac:dyDescent="0.25">
      <c r="A101" s="2"/>
      <c r="B101" s="2"/>
      <c r="C101" s="2"/>
      <c r="D101" s="2"/>
      <c r="E101" s="2"/>
      <c r="F101" s="2"/>
    </row>
    <row r="102" spans="1:6" x14ac:dyDescent="0.25">
      <c r="A102" s="2"/>
      <c r="B102" s="2"/>
      <c r="C102" s="2"/>
      <c r="D102" s="2"/>
      <c r="E102" s="2"/>
      <c r="F102" s="2"/>
    </row>
    <row r="103" spans="1:6" x14ac:dyDescent="0.25">
      <c r="A103" s="2"/>
      <c r="B103" s="2"/>
      <c r="C103" s="2"/>
      <c r="D103" s="2"/>
      <c r="E103" s="2"/>
      <c r="F103" s="2"/>
    </row>
    <row r="104" spans="1:6" x14ac:dyDescent="0.25">
      <c r="A104" s="2"/>
      <c r="B104" s="2"/>
      <c r="C104" s="2"/>
      <c r="D104" s="2"/>
      <c r="E104" s="2"/>
      <c r="F104" s="2"/>
    </row>
    <row r="105" spans="1:6" x14ac:dyDescent="0.25">
      <c r="A105" s="2"/>
      <c r="B105" s="2"/>
      <c r="C105" s="2"/>
      <c r="D105" s="2"/>
      <c r="E105" s="2"/>
      <c r="F105" s="2"/>
    </row>
    <row r="106" spans="1:6" x14ac:dyDescent="0.25">
      <c r="A106" s="2"/>
      <c r="B106" s="2"/>
      <c r="C106" s="2"/>
      <c r="D106" s="2"/>
      <c r="E106" s="2"/>
      <c r="F106" s="2"/>
    </row>
    <row r="107" spans="1:6" x14ac:dyDescent="0.25">
      <c r="A107" s="2"/>
      <c r="B107" s="2"/>
      <c r="C107" s="2"/>
      <c r="D107" s="2"/>
      <c r="E107" s="2"/>
      <c r="F107" s="2"/>
    </row>
    <row r="108" spans="1:6" x14ac:dyDescent="0.25">
      <c r="A108" s="2"/>
      <c r="B108" s="2"/>
      <c r="C108" s="2"/>
      <c r="D108" s="2"/>
      <c r="E108" s="2"/>
      <c r="F108" s="2"/>
    </row>
    <row r="109" spans="1:6" x14ac:dyDescent="0.25">
      <c r="A109" s="2"/>
      <c r="B109" s="2"/>
      <c r="C109" s="2"/>
      <c r="D109" s="2"/>
      <c r="E109" s="2"/>
      <c r="F109" s="2"/>
    </row>
    <row r="110" spans="1:6" x14ac:dyDescent="0.25">
      <c r="A110" s="2"/>
      <c r="B110" s="2"/>
      <c r="C110" s="2"/>
      <c r="D110" s="2"/>
      <c r="E110" s="2"/>
      <c r="F110" s="2"/>
    </row>
    <row r="111" spans="1:6" x14ac:dyDescent="0.25">
      <c r="A111" s="2"/>
      <c r="B111" s="2"/>
      <c r="C111" s="2"/>
      <c r="D111" s="2"/>
      <c r="E111" s="2"/>
      <c r="F111" s="2"/>
    </row>
    <row r="112" spans="1:6" x14ac:dyDescent="0.25">
      <c r="A112" s="2"/>
      <c r="B112" s="2"/>
      <c r="C112" s="2"/>
      <c r="D112" s="2"/>
      <c r="E112" s="2"/>
      <c r="F112" s="2"/>
    </row>
    <row r="113" spans="1:6" x14ac:dyDescent="0.25">
      <c r="A113" s="2"/>
      <c r="B113" s="2"/>
      <c r="C113" s="2"/>
      <c r="D113" s="2"/>
      <c r="E113" s="2"/>
      <c r="F113" s="2"/>
    </row>
    <row r="114" spans="1:6" x14ac:dyDescent="0.25">
      <c r="A114" s="2"/>
      <c r="B114" s="2"/>
      <c r="C114" s="2"/>
      <c r="D114" s="2"/>
      <c r="E114" s="2"/>
      <c r="F114" s="2"/>
    </row>
    <row r="115" spans="1:6" x14ac:dyDescent="0.25">
      <c r="A115" s="2"/>
      <c r="B115" s="2"/>
      <c r="C115" s="2"/>
      <c r="D115" s="2"/>
      <c r="E115" s="2"/>
      <c r="F115" s="2"/>
    </row>
    <row r="116" spans="1:6" x14ac:dyDescent="0.25">
      <c r="A116" s="2"/>
      <c r="B116" s="2"/>
      <c r="C116" s="2"/>
      <c r="D116" s="2"/>
      <c r="E116" s="2"/>
      <c r="F116" s="2"/>
    </row>
    <row r="117" spans="1:6" x14ac:dyDescent="0.25">
      <c r="A117" s="2"/>
      <c r="B117" s="2"/>
      <c r="C117" s="2"/>
      <c r="D117" s="2"/>
      <c r="E117" s="2"/>
      <c r="F117" s="2"/>
    </row>
    <row r="118" spans="1:6" x14ac:dyDescent="0.25">
      <c r="A118" s="2"/>
      <c r="B118" s="2"/>
      <c r="C118" s="2"/>
      <c r="D118" s="2"/>
      <c r="E118" s="2"/>
      <c r="F118" s="2"/>
    </row>
    <row r="119" spans="1:6" x14ac:dyDescent="0.25">
      <c r="A119" s="2"/>
      <c r="B119" s="2"/>
      <c r="C119" s="2"/>
      <c r="D119" s="2"/>
      <c r="E119" s="2"/>
      <c r="F119" s="2"/>
    </row>
    <row r="120" spans="1:6" x14ac:dyDescent="0.25">
      <c r="A120" s="2"/>
      <c r="B120" s="2"/>
      <c r="C120" s="2"/>
      <c r="D120" s="2"/>
      <c r="E120" s="2"/>
      <c r="F120" s="2"/>
    </row>
    <row r="121" spans="1:6" x14ac:dyDescent="0.25">
      <c r="A121" s="2"/>
      <c r="B121" s="2"/>
      <c r="C121" s="2"/>
      <c r="D121" s="2"/>
      <c r="E121" s="2"/>
      <c r="F121" s="2"/>
    </row>
    <row r="122" spans="1:6" x14ac:dyDescent="0.25">
      <c r="A122" s="2"/>
      <c r="B122" s="2"/>
      <c r="C122" s="2"/>
      <c r="D122" s="2"/>
      <c r="E122" s="2"/>
      <c r="F122" s="2"/>
    </row>
    <row r="123" spans="1:6" x14ac:dyDescent="0.25">
      <c r="A123" s="2"/>
      <c r="B123" s="2"/>
      <c r="C123" s="2"/>
      <c r="D123" s="2"/>
      <c r="E123" s="2"/>
      <c r="F123" s="2"/>
    </row>
    <row r="124" spans="1:6" x14ac:dyDescent="0.25">
      <c r="A124" s="2"/>
      <c r="B124" s="2"/>
      <c r="C124" s="2"/>
      <c r="D124" s="2"/>
      <c r="E124" s="2"/>
      <c r="F124" s="2"/>
    </row>
    <row r="125" spans="1:6" x14ac:dyDescent="0.25">
      <c r="A125" s="2"/>
      <c r="B125" s="2"/>
      <c r="C125" s="2"/>
      <c r="D125" s="2"/>
      <c r="E125" s="2"/>
      <c r="F125" s="2"/>
    </row>
    <row r="126" spans="1:6" x14ac:dyDescent="0.25">
      <c r="A126" s="2"/>
      <c r="B126" s="2"/>
      <c r="C126" s="2"/>
      <c r="D126" s="2"/>
      <c r="E126" s="2"/>
      <c r="F126" s="2"/>
    </row>
    <row r="127" spans="1:6" x14ac:dyDescent="0.25">
      <c r="A127" s="2"/>
      <c r="B127" s="2"/>
      <c r="C127" s="2"/>
      <c r="D127" s="2"/>
      <c r="E127" s="2"/>
      <c r="F127" s="2"/>
    </row>
    <row r="128" spans="1:6" x14ac:dyDescent="0.25">
      <c r="A128" s="2"/>
      <c r="B128" s="2"/>
      <c r="C128" s="2"/>
      <c r="D128" s="2"/>
      <c r="E128" s="2"/>
      <c r="F128" s="2"/>
    </row>
    <row r="129" spans="1:6" x14ac:dyDescent="0.25">
      <c r="A129" s="2"/>
      <c r="B129" s="2"/>
      <c r="C129" s="2"/>
      <c r="D129" s="2"/>
      <c r="E129" s="2"/>
      <c r="F129" s="2"/>
    </row>
    <row r="130" spans="1:6" x14ac:dyDescent="0.25">
      <c r="A130" s="2"/>
      <c r="B130" s="2"/>
      <c r="C130" s="2"/>
      <c r="D130" s="2"/>
      <c r="E130" s="2"/>
      <c r="F130" s="2"/>
    </row>
    <row r="131" spans="1:6" x14ac:dyDescent="0.25">
      <c r="A131" s="2"/>
      <c r="B131" s="2"/>
      <c r="C131" s="2"/>
      <c r="D131" s="2"/>
      <c r="E131" s="2"/>
      <c r="F131" s="2"/>
    </row>
    <row r="132" spans="1:6" x14ac:dyDescent="0.25">
      <c r="A132" s="2"/>
      <c r="B132" s="2"/>
      <c r="C132" s="2"/>
      <c r="D132" s="2"/>
      <c r="E132" s="2"/>
      <c r="F132" s="2"/>
    </row>
    <row r="133" spans="1:6" x14ac:dyDescent="0.25">
      <c r="A133" s="2"/>
      <c r="B133" s="2"/>
      <c r="C133" s="2"/>
      <c r="D133" s="2"/>
      <c r="E133" s="2"/>
      <c r="F133" s="2"/>
    </row>
    <row r="134" spans="1:6" x14ac:dyDescent="0.25">
      <c r="A134" s="2"/>
      <c r="B134" s="2"/>
      <c r="C134" s="2"/>
      <c r="D134" s="2"/>
      <c r="E134" s="2"/>
      <c r="F134" s="2"/>
    </row>
    <row r="135" spans="1:6" x14ac:dyDescent="0.25">
      <c r="A135" s="2"/>
      <c r="B135" s="2"/>
      <c r="C135" s="2"/>
      <c r="D135" s="2"/>
      <c r="E135" s="2"/>
      <c r="F135" s="2"/>
    </row>
    <row r="136" spans="1:6" x14ac:dyDescent="0.25">
      <c r="A136" s="2"/>
      <c r="B136" s="2"/>
      <c r="C136" s="2"/>
      <c r="D136" s="2"/>
      <c r="E136" s="2"/>
      <c r="F136" s="2"/>
    </row>
    <row r="137" spans="1:6" x14ac:dyDescent="0.25">
      <c r="A137" s="2"/>
      <c r="B137" s="2"/>
      <c r="C137" s="2"/>
      <c r="D137" s="2"/>
      <c r="E137" s="2"/>
      <c r="F137" s="2"/>
    </row>
    <row r="138" spans="1:6" x14ac:dyDescent="0.25">
      <c r="A138" s="2"/>
      <c r="B138" s="2"/>
      <c r="C138" s="2"/>
      <c r="D138" s="2"/>
      <c r="E138" s="2"/>
      <c r="F138" s="2"/>
    </row>
    <row r="139" spans="1:6" x14ac:dyDescent="0.25">
      <c r="A139" s="2"/>
      <c r="B139" s="2"/>
      <c r="C139" s="2"/>
      <c r="D139" s="2"/>
      <c r="E139" s="2"/>
      <c r="F139" s="2"/>
    </row>
    <row r="140" spans="1:6" x14ac:dyDescent="0.25">
      <c r="A140" s="2"/>
      <c r="B140" s="2"/>
      <c r="C140" s="2"/>
      <c r="D140" s="2"/>
      <c r="E140" s="2"/>
      <c r="F140" s="2"/>
    </row>
    <row r="141" spans="1:6" x14ac:dyDescent="0.25">
      <c r="A141" s="2"/>
      <c r="B141" s="2"/>
      <c r="C141" s="2"/>
      <c r="D141" s="2"/>
      <c r="E141" s="2"/>
      <c r="F141" s="2"/>
    </row>
    <row r="142" spans="1:6" x14ac:dyDescent="0.25">
      <c r="A142" s="2"/>
      <c r="B142" s="2"/>
      <c r="C142" s="2"/>
      <c r="D142" s="2"/>
      <c r="E142" s="2"/>
      <c r="F142" s="2"/>
    </row>
    <row r="143" spans="1:6" x14ac:dyDescent="0.25">
      <c r="A143" s="2"/>
      <c r="B143" s="2"/>
      <c r="C143" s="2"/>
      <c r="D143" s="2"/>
      <c r="E143" s="2"/>
      <c r="F143" s="2"/>
    </row>
    <row r="144" spans="1:6" x14ac:dyDescent="0.25">
      <c r="A144" s="2"/>
      <c r="B144" s="2"/>
      <c r="C144" s="2"/>
      <c r="D144" s="2"/>
      <c r="E144" s="2"/>
      <c r="F144" s="2"/>
    </row>
    <row r="145" spans="1:6" x14ac:dyDescent="0.25">
      <c r="A145" s="2"/>
      <c r="B145" s="2"/>
      <c r="C145" s="2"/>
      <c r="D145" s="2"/>
      <c r="E145" s="2"/>
      <c r="F145" s="2"/>
    </row>
    <row r="146" spans="1:6" x14ac:dyDescent="0.25">
      <c r="A146" s="2"/>
      <c r="B146" s="2"/>
      <c r="C146" s="2"/>
      <c r="D146" s="2"/>
      <c r="E146" s="2"/>
      <c r="F146" s="2"/>
    </row>
    <row r="147" spans="1:6" x14ac:dyDescent="0.25">
      <c r="A147" s="2"/>
      <c r="B147" s="2"/>
      <c r="C147" s="2"/>
      <c r="D147" s="2"/>
      <c r="E147" s="2"/>
      <c r="F147" s="2"/>
    </row>
    <row r="148" spans="1:6" x14ac:dyDescent="0.25">
      <c r="A148" s="2"/>
      <c r="B148" s="2"/>
      <c r="C148" s="2"/>
      <c r="D148" s="2"/>
      <c r="E148" s="2"/>
      <c r="F148" s="2"/>
    </row>
    <row r="149" spans="1:6" x14ac:dyDescent="0.25">
      <c r="A149" s="2"/>
      <c r="B149" s="2"/>
      <c r="C149" s="2"/>
      <c r="D149" s="2"/>
      <c r="E149" s="2"/>
      <c r="F149" s="2"/>
    </row>
    <row r="150" spans="1:6" x14ac:dyDescent="0.25">
      <c r="A150" s="2"/>
      <c r="B150" s="2"/>
      <c r="C150" s="2"/>
      <c r="D150" s="2"/>
      <c r="E150" s="2"/>
      <c r="F150" s="2"/>
    </row>
    <row r="151" spans="1:6" x14ac:dyDescent="0.25">
      <c r="A151" s="2"/>
      <c r="B151" s="2"/>
      <c r="C151" s="2"/>
      <c r="D151" s="2"/>
      <c r="E151" s="2"/>
      <c r="F151" s="2"/>
    </row>
    <row r="152" spans="1:6" x14ac:dyDescent="0.25">
      <c r="A152" s="2"/>
      <c r="B152" s="2"/>
      <c r="C152" s="2"/>
      <c r="D152" s="2"/>
      <c r="E152" s="2"/>
      <c r="F152" s="2"/>
    </row>
    <row r="153" spans="1:6" x14ac:dyDescent="0.25">
      <c r="A153" s="2"/>
      <c r="B153" s="2"/>
      <c r="C153" s="2"/>
      <c r="D153" s="2"/>
      <c r="E153" s="2"/>
      <c r="F153" s="2"/>
    </row>
    <row r="154" spans="1:6" x14ac:dyDescent="0.25">
      <c r="A154" s="2"/>
      <c r="B154" s="2"/>
      <c r="C154" s="2"/>
      <c r="D154" s="2"/>
      <c r="E154" s="2"/>
      <c r="F154" s="2"/>
    </row>
    <row r="155" spans="1:6" x14ac:dyDescent="0.25">
      <c r="A155" s="2"/>
      <c r="B155" s="2"/>
      <c r="C155" s="2"/>
      <c r="D155" s="2"/>
      <c r="E155" s="2"/>
      <c r="F155" s="2"/>
    </row>
    <row r="156" spans="1:6" x14ac:dyDescent="0.25">
      <c r="A156" s="2"/>
      <c r="B156" s="2"/>
      <c r="C156" s="2"/>
      <c r="D156" s="2"/>
      <c r="E156" s="2"/>
      <c r="F156" s="2"/>
    </row>
    <row r="157" spans="1:6" x14ac:dyDescent="0.25">
      <c r="A157" s="2"/>
      <c r="B157" s="2"/>
      <c r="C157" s="2"/>
      <c r="D157" s="2"/>
      <c r="E157" s="2"/>
      <c r="F157" s="2"/>
    </row>
    <row r="158" spans="1:6" x14ac:dyDescent="0.25">
      <c r="A158" s="2"/>
      <c r="B158" s="2"/>
      <c r="C158" s="2"/>
      <c r="D158" s="2"/>
      <c r="E158" s="2"/>
      <c r="F158" s="2"/>
    </row>
    <row r="159" spans="1:6" x14ac:dyDescent="0.25">
      <c r="A159" s="2"/>
      <c r="B159" s="2"/>
      <c r="C159" s="2"/>
      <c r="D159" s="2"/>
      <c r="E159" s="2"/>
      <c r="F159" s="2"/>
    </row>
    <row r="160" spans="1:6" x14ac:dyDescent="0.25">
      <c r="A160" s="2"/>
      <c r="B160" s="2"/>
      <c r="C160" s="2"/>
      <c r="D160" s="2"/>
      <c r="E160" s="2"/>
      <c r="F160" s="2"/>
    </row>
    <row r="161" spans="1:6" x14ac:dyDescent="0.25">
      <c r="A161" s="2"/>
      <c r="B161" s="2"/>
      <c r="C161" s="2"/>
      <c r="D161" s="2"/>
      <c r="E161" s="2"/>
      <c r="F161" s="2"/>
    </row>
    <row r="162" spans="1:6" x14ac:dyDescent="0.25">
      <c r="A162" s="2"/>
      <c r="B162" s="2"/>
      <c r="C162" s="2"/>
      <c r="D162" s="2"/>
      <c r="E162" s="2"/>
      <c r="F162" s="2"/>
    </row>
    <row r="163" spans="1:6" x14ac:dyDescent="0.25">
      <c r="A163" s="2"/>
      <c r="B163" s="2"/>
      <c r="C163" s="2"/>
      <c r="D163" s="2"/>
      <c r="E163" s="2"/>
      <c r="F163" s="2"/>
    </row>
    <row r="164" spans="1:6" x14ac:dyDescent="0.25">
      <c r="A164" s="2"/>
      <c r="B164" s="2"/>
      <c r="C164" s="2"/>
      <c r="D164" s="2"/>
      <c r="E164" s="2"/>
      <c r="F164" s="2"/>
    </row>
    <row r="165" spans="1:6" x14ac:dyDescent="0.25">
      <c r="A165" s="2"/>
      <c r="B165" s="2"/>
      <c r="C165" s="2"/>
      <c r="D165" s="2"/>
      <c r="E165" s="2"/>
      <c r="F165" s="2"/>
    </row>
    <row r="166" spans="1:6" x14ac:dyDescent="0.25">
      <c r="A166" s="2"/>
      <c r="B166" s="2"/>
      <c r="C166" s="2"/>
      <c r="D166" s="2"/>
      <c r="E166" s="2"/>
      <c r="F166" s="2"/>
    </row>
    <row r="167" spans="1:6" x14ac:dyDescent="0.25">
      <c r="A167" s="2"/>
      <c r="B167" s="2"/>
      <c r="C167" s="2"/>
      <c r="D167" s="2"/>
      <c r="E167" s="2"/>
      <c r="F167" s="2"/>
    </row>
    <row r="168" spans="1:6" x14ac:dyDescent="0.25">
      <c r="A168" s="2"/>
      <c r="B168" s="2"/>
      <c r="C168" s="2"/>
      <c r="D168" s="2"/>
      <c r="E168" s="2"/>
      <c r="F168" s="2"/>
    </row>
    <row r="169" spans="1:6" x14ac:dyDescent="0.25">
      <c r="A169" s="2"/>
      <c r="B169" s="2"/>
      <c r="C169" s="2"/>
      <c r="D169" s="2"/>
      <c r="E169" s="2"/>
      <c r="F169" s="2"/>
    </row>
    <row r="170" spans="1:6" x14ac:dyDescent="0.25">
      <c r="A170" s="2"/>
      <c r="B170" s="2"/>
      <c r="C170" s="2"/>
      <c r="D170" s="2"/>
      <c r="E170" s="2"/>
      <c r="F170" s="2"/>
    </row>
    <row r="171" spans="1:6" x14ac:dyDescent="0.25">
      <c r="A171" s="2"/>
      <c r="B171" s="2"/>
      <c r="C171" s="2"/>
      <c r="D171" s="2"/>
      <c r="E171" s="2"/>
      <c r="F171" s="2"/>
    </row>
    <row r="172" spans="1:6" x14ac:dyDescent="0.25">
      <c r="A172" s="2"/>
      <c r="B172" s="2"/>
      <c r="C172" s="2"/>
      <c r="D172" s="2"/>
      <c r="E172" s="2"/>
      <c r="F172" s="2"/>
    </row>
    <row r="173" spans="1:6" x14ac:dyDescent="0.25">
      <c r="A173" s="2"/>
      <c r="B173" s="2"/>
      <c r="C173" s="2"/>
      <c r="D173" s="2"/>
      <c r="E173" s="2"/>
      <c r="F173" s="2"/>
    </row>
    <row r="174" spans="1:6" x14ac:dyDescent="0.25">
      <c r="A174" s="2"/>
      <c r="B174" s="2"/>
      <c r="C174" s="2"/>
      <c r="D174" s="2"/>
      <c r="E174" s="2"/>
      <c r="F174" s="2"/>
    </row>
    <row r="175" spans="1:6" x14ac:dyDescent="0.25">
      <c r="A175" s="2"/>
      <c r="B175" s="2"/>
      <c r="C175" s="2"/>
      <c r="D175" s="2"/>
      <c r="E175" s="2"/>
      <c r="F175" s="2"/>
    </row>
    <row r="176" spans="1:6" x14ac:dyDescent="0.25">
      <c r="A176" s="2"/>
      <c r="B176" s="2"/>
      <c r="C176" s="2"/>
      <c r="D176" s="2"/>
      <c r="E176" s="2"/>
      <c r="F176" s="2"/>
    </row>
    <row r="177" spans="1:6" x14ac:dyDescent="0.25">
      <c r="A177" s="2"/>
      <c r="B177" s="2"/>
      <c r="C177" s="2"/>
      <c r="D177" s="2"/>
      <c r="E177" s="2"/>
      <c r="F177" s="2"/>
    </row>
    <row r="178" spans="1:6" x14ac:dyDescent="0.25">
      <c r="A178" s="2"/>
      <c r="B178" s="2"/>
      <c r="C178" s="2"/>
      <c r="D178" s="2"/>
      <c r="E178" s="2"/>
      <c r="F178" s="2"/>
    </row>
  </sheetData>
  <mergeCells count="2">
    <mergeCell ref="C4:E4"/>
    <mergeCell ref="A69:F69"/>
  </mergeCells>
  <pageMargins left="0.7" right="0.7" top="0.75" bottom="0.75" header="0.3" footer="0.3"/>
  <pageSetup scale="95" fitToHeight="0"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2"/>
  <sheetViews>
    <sheetView view="pageBreakPreview" topLeftCell="A15" zoomScale="60" zoomScaleNormal="100" workbookViewId="0">
      <selection activeCell="A7" sqref="A7:E63"/>
    </sheetView>
  </sheetViews>
  <sheetFormatPr defaultRowHeight="15" x14ac:dyDescent="0.25"/>
  <cols>
    <col min="1" max="1" width="49.140625" customWidth="1"/>
    <col min="2" max="2" width="11.85546875" style="258" customWidth="1"/>
    <col min="3" max="3" width="11.85546875" style="259" customWidth="1"/>
    <col min="4" max="4" width="12.85546875" style="260" customWidth="1"/>
    <col min="5" max="5" width="9.140625" style="261"/>
    <col min="6" max="6" width="2.140625" style="24" customWidth="1"/>
  </cols>
  <sheetData>
    <row r="1" spans="1:6" ht="21" x14ac:dyDescent="0.35">
      <c r="A1" s="197" t="s">
        <v>483</v>
      </c>
      <c r="B1" s="198"/>
      <c r="C1" s="198"/>
      <c r="D1" s="239"/>
      <c r="E1" s="24"/>
    </row>
    <row r="2" spans="1:6" x14ac:dyDescent="0.25">
      <c r="B2" s="199"/>
      <c r="C2" s="199"/>
      <c r="D2" s="239"/>
      <c r="E2" s="24"/>
    </row>
    <row r="3" spans="1:6" ht="18.75" x14ac:dyDescent="0.3">
      <c r="A3" s="202" t="s">
        <v>484</v>
      </c>
      <c r="B3" s="203"/>
      <c r="C3" s="203"/>
      <c r="D3" s="239"/>
      <c r="E3" s="24"/>
    </row>
    <row r="4" spans="1:6" s="247" customFormat="1" ht="87" customHeight="1" x14ac:dyDescent="0.25">
      <c r="A4" s="204"/>
      <c r="B4" s="205"/>
      <c r="C4" s="605" t="s">
        <v>485</v>
      </c>
      <c r="D4" s="606"/>
      <c r="E4" s="606"/>
      <c r="F4" s="206"/>
    </row>
    <row r="5" spans="1:6" s="248" customFormat="1" ht="90" x14ac:dyDescent="0.25">
      <c r="A5" s="207" t="s">
        <v>435</v>
      </c>
      <c r="B5" s="208" t="s">
        <v>436</v>
      </c>
      <c r="C5" s="209" t="s">
        <v>437</v>
      </c>
      <c r="D5" s="240" t="s">
        <v>438</v>
      </c>
      <c r="E5" s="211" t="s">
        <v>439</v>
      </c>
      <c r="F5" s="212"/>
    </row>
    <row r="6" spans="1:6" x14ac:dyDescent="0.25">
      <c r="A6" s="222" t="s">
        <v>486</v>
      </c>
      <c r="B6" s="223"/>
      <c r="C6" s="224"/>
      <c r="D6" s="243"/>
      <c r="E6" s="226"/>
      <c r="F6" s="201"/>
    </row>
    <row r="7" spans="1:6" x14ac:dyDescent="0.25">
      <c r="A7" s="227" t="s">
        <v>4</v>
      </c>
      <c r="B7" s="223">
        <v>720</v>
      </c>
      <c r="C7" s="224">
        <v>525</v>
      </c>
      <c r="D7" s="243">
        <v>21839</v>
      </c>
      <c r="E7" s="226">
        <f>C7/B7</f>
        <v>0.72916666666666663</v>
      </c>
      <c r="F7" s="201"/>
    </row>
    <row r="8" spans="1:6" x14ac:dyDescent="0.25">
      <c r="A8" s="227" t="s">
        <v>9</v>
      </c>
      <c r="B8" s="223">
        <v>1498</v>
      </c>
      <c r="C8" s="224">
        <v>897</v>
      </c>
      <c r="D8" s="243">
        <v>27360</v>
      </c>
      <c r="E8" s="226">
        <f t="shared" ref="E8:E13" si="0">C8/B8</f>
        <v>0.59879839786381839</v>
      </c>
      <c r="F8" s="201"/>
    </row>
    <row r="9" spans="1:6" x14ac:dyDescent="0.25">
      <c r="A9" s="227" t="s">
        <v>487</v>
      </c>
      <c r="B9" s="223">
        <v>2181</v>
      </c>
      <c r="C9" s="224">
        <v>1590</v>
      </c>
      <c r="D9" s="243">
        <v>21974</v>
      </c>
      <c r="E9" s="226">
        <f t="shared" si="0"/>
        <v>0.72902338376891329</v>
      </c>
      <c r="F9" s="201"/>
    </row>
    <row r="10" spans="1:6" x14ac:dyDescent="0.25">
      <c r="A10" s="227" t="s">
        <v>488</v>
      </c>
      <c r="B10" s="223">
        <v>1229</v>
      </c>
      <c r="C10" s="224">
        <v>925</v>
      </c>
      <c r="D10" s="243">
        <v>24041</v>
      </c>
      <c r="E10" s="226">
        <f t="shared" si="0"/>
        <v>0.75264442636289663</v>
      </c>
      <c r="F10" s="201"/>
    </row>
    <row r="11" spans="1:6" x14ac:dyDescent="0.25">
      <c r="A11" s="227" t="s">
        <v>6</v>
      </c>
      <c r="B11" s="223">
        <v>2330</v>
      </c>
      <c r="C11" s="224">
        <v>1609</v>
      </c>
      <c r="D11" s="243">
        <v>24990</v>
      </c>
      <c r="E11" s="226">
        <f t="shared" si="0"/>
        <v>0.69055793991416314</v>
      </c>
      <c r="F11" s="201"/>
    </row>
    <row r="12" spans="1:6" x14ac:dyDescent="0.25">
      <c r="A12" s="227" t="s">
        <v>489</v>
      </c>
      <c r="B12" s="223">
        <v>486</v>
      </c>
      <c r="C12" s="224">
        <v>340</v>
      </c>
      <c r="D12" s="243">
        <v>22633</v>
      </c>
      <c r="E12" s="226">
        <f t="shared" si="0"/>
        <v>0.69958847736625518</v>
      </c>
      <c r="F12" s="201"/>
    </row>
    <row r="13" spans="1:6" x14ac:dyDescent="0.25">
      <c r="A13" s="227" t="s">
        <v>7</v>
      </c>
      <c r="B13" s="223">
        <v>1433</v>
      </c>
      <c r="C13" s="224">
        <v>991</v>
      </c>
      <c r="D13" s="243">
        <v>22641</v>
      </c>
      <c r="E13" s="226">
        <f t="shared" si="0"/>
        <v>0.69155617585484996</v>
      </c>
      <c r="F13" s="201"/>
    </row>
    <row r="14" spans="1:6" s="15" customFormat="1" x14ac:dyDescent="0.25">
      <c r="A14" s="233" t="s">
        <v>490</v>
      </c>
      <c r="B14" s="228">
        <f>SUM(B7:B13)</f>
        <v>9877</v>
      </c>
      <c r="C14" s="229">
        <f>SUM(C7:C13)</f>
        <v>6877</v>
      </c>
      <c r="D14" s="245">
        <f>(SUMPRODUCT(D7:D13,B7:B13))/(B14)</f>
        <v>23878.903918193784</v>
      </c>
      <c r="E14" s="231">
        <f>C14/B14</f>
        <v>0.69626404778778983</v>
      </c>
      <c r="F14" s="232"/>
    </row>
    <row r="15" spans="1:6" s="2" customFormat="1" ht="9.75" customHeight="1" x14ac:dyDescent="0.25">
      <c r="A15" s="220"/>
      <c r="B15" s="200"/>
      <c r="C15" s="200"/>
      <c r="D15" s="242"/>
      <c r="E15" s="201"/>
      <c r="F15" s="201"/>
    </row>
    <row r="16" spans="1:6" x14ac:dyDescent="0.25">
      <c r="A16" s="222" t="s">
        <v>40</v>
      </c>
      <c r="B16" s="223"/>
      <c r="C16" s="224"/>
      <c r="D16" s="243"/>
      <c r="E16" s="226"/>
      <c r="F16" s="201"/>
    </row>
    <row r="17" spans="1:6" x14ac:dyDescent="0.25">
      <c r="A17" s="244" t="s">
        <v>44</v>
      </c>
      <c r="B17" s="249">
        <v>190</v>
      </c>
      <c r="C17" s="224">
        <f>B17*E17</f>
        <v>150.1</v>
      </c>
      <c r="D17" s="250">
        <v>23672.573333333334</v>
      </c>
      <c r="E17" s="226">
        <v>0.79</v>
      </c>
      <c r="F17" s="201"/>
    </row>
    <row r="18" spans="1:6" x14ac:dyDescent="0.25">
      <c r="A18" s="244" t="s">
        <v>41</v>
      </c>
      <c r="B18" s="249">
        <v>1725</v>
      </c>
      <c r="C18" s="224">
        <f t="shared" ref="C18:C20" si="1">B18*E18</f>
        <v>1311</v>
      </c>
      <c r="D18" s="250">
        <v>29056.082123758595</v>
      </c>
      <c r="E18" s="226">
        <v>0.76</v>
      </c>
      <c r="F18" s="201"/>
    </row>
    <row r="19" spans="1:6" x14ac:dyDescent="0.25">
      <c r="A19" s="244" t="s">
        <v>43</v>
      </c>
      <c r="B19" s="249">
        <v>296</v>
      </c>
      <c r="C19" s="224">
        <f t="shared" si="1"/>
        <v>213.12</v>
      </c>
      <c r="D19" s="250">
        <v>23435.452830188678</v>
      </c>
      <c r="E19" s="226">
        <v>0.72</v>
      </c>
      <c r="F19" s="201"/>
    </row>
    <row r="20" spans="1:6" x14ac:dyDescent="0.25">
      <c r="A20" s="244" t="s">
        <v>42</v>
      </c>
      <c r="B20" s="249">
        <v>6758</v>
      </c>
      <c r="C20" s="224">
        <f t="shared" si="1"/>
        <v>4325.12</v>
      </c>
      <c r="D20" s="250">
        <v>26363.18844700461</v>
      </c>
      <c r="E20" s="226">
        <v>0.64</v>
      </c>
      <c r="F20" s="201"/>
    </row>
    <row r="21" spans="1:6" s="219" customFormat="1" x14ac:dyDescent="0.25">
      <c r="A21" s="222" t="s">
        <v>491</v>
      </c>
      <c r="B21" s="228">
        <f>SUM(B17:B20)</f>
        <v>8969</v>
      </c>
      <c r="C21" s="229">
        <f>SUM(C17:C20)</f>
        <v>5999.34</v>
      </c>
      <c r="D21" s="245">
        <f>(SUMPRODUCT(D17:D20,B17:B20))/(B21)</f>
        <v>26727.489369986615</v>
      </c>
      <c r="E21" s="231">
        <f>C21/B21</f>
        <v>0.66889731296688593</v>
      </c>
      <c r="F21" s="232"/>
    </row>
    <row r="22" spans="1:6" s="2" customFormat="1" ht="9" customHeight="1" x14ac:dyDescent="0.25">
      <c r="A22" s="220"/>
      <c r="B22" s="200"/>
      <c r="C22" s="200"/>
      <c r="D22" s="242"/>
      <c r="E22" s="201"/>
      <c r="F22" s="201"/>
    </row>
    <row r="23" spans="1:6" x14ac:dyDescent="0.25">
      <c r="A23" s="222" t="s">
        <v>492</v>
      </c>
      <c r="B23" s="223"/>
      <c r="C23" s="224"/>
      <c r="D23" s="243"/>
      <c r="E23" s="226"/>
      <c r="F23" s="201"/>
    </row>
    <row r="24" spans="1:6" s="256" customFormat="1" x14ac:dyDescent="0.25">
      <c r="A24" s="244" t="s">
        <v>46</v>
      </c>
      <c r="B24" s="251">
        <v>627</v>
      </c>
      <c r="C24" s="252">
        <v>502</v>
      </c>
      <c r="D24" s="253">
        <v>24408</v>
      </c>
      <c r="E24" s="254">
        <v>0.8</v>
      </c>
      <c r="F24" s="255"/>
    </row>
    <row r="25" spans="1:6" s="256" customFormat="1" x14ac:dyDescent="0.25">
      <c r="A25" s="244" t="s">
        <v>64</v>
      </c>
      <c r="B25" s="251">
        <v>137</v>
      </c>
      <c r="C25" s="252">
        <v>111</v>
      </c>
      <c r="D25" s="253">
        <v>26519</v>
      </c>
      <c r="E25" s="254">
        <v>0.81</v>
      </c>
      <c r="F25" s="255"/>
    </row>
    <row r="26" spans="1:6" s="256" customFormat="1" ht="15.75" customHeight="1" x14ac:dyDescent="0.25">
      <c r="A26" s="244" t="s">
        <v>47</v>
      </c>
      <c r="B26" s="251">
        <v>839</v>
      </c>
      <c r="C26" s="252">
        <v>611</v>
      </c>
      <c r="D26" s="253">
        <v>29858</v>
      </c>
      <c r="E26" s="254">
        <v>0.73</v>
      </c>
      <c r="F26" s="255"/>
    </row>
    <row r="27" spans="1:6" s="256" customFormat="1" x14ac:dyDescent="0.25">
      <c r="A27" s="244" t="s">
        <v>48</v>
      </c>
      <c r="B27" s="251">
        <v>497</v>
      </c>
      <c r="C27" s="252">
        <v>219</v>
      </c>
      <c r="D27" s="253">
        <v>19436</v>
      </c>
      <c r="E27" s="254">
        <v>0.44</v>
      </c>
      <c r="F27" s="255"/>
    </row>
    <row r="28" spans="1:6" s="256" customFormat="1" x14ac:dyDescent="0.25">
      <c r="A28" s="244" t="s">
        <v>388</v>
      </c>
      <c r="B28" s="251">
        <v>486</v>
      </c>
      <c r="C28" s="252">
        <v>345</v>
      </c>
      <c r="D28" s="253">
        <v>34708</v>
      </c>
      <c r="E28" s="254">
        <v>0.71</v>
      </c>
      <c r="F28" s="255"/>
    </row>
    <row r="29" spans="1:6" s="256" customFormat="1" x14ac:dyDescent="0.25">
      <c r="A29" s="244" t="s">
        <v>389</v>
      </c>
      <c r="B29" s="251">
        <v>712</v>
      </c>
      <c r="C29" s="252">
        <v>534</v>
      </c>
      <c r="D29" s="253">
        <v>34664</v>
      </c>
      <c r="E29" s="254">
        <v>0.75</v>
      </c>
      <c r="F29" s="255"/>
    </row>
    <row r="30" spans="1:6" s="256" customFormat="1" x14ac:dyDescent="0.25">
      <c r="A30" s="244" t="s">
        <v>493</v>
      </c>
      <c r="B30" s="251">
        <v>532</v>
      </c>
      <c r="C30" s="252">
        <v>420</v>
      </c>
      <c r="D30" s="253">
        <v>32271</v>
      </c>
      <c r="E30" s="254">
        <v>0.79</v>
      </c>
      <c r="F30" s="255"/>
    </row>
    <row r="31" spans="1:6" s="256" customFormat="1" x14ac:dyDescent="0.25">
      <c r="A31" s="244" t="s">
        <v>471</v>
      </c>
      <c r="B31" s="251">
        <v>420</v>
      </c>
      <c r="C31" s="252">
        <v>391</v>
      </c>
      <c r="D31" s="253">
        <v>36295</v>
      </c>
      <c r="E31" s="254">
        <v>0.93</v>
      </c>
      <c r="F31" s="255"/>
    </row>
    <row r="32" spans="1:6" x14ac:dyDescent="0.25">
      <c r="A32" s="227" t="s">
        <v>267</v>
      </c>
      <c r="B32" s="223">
        <v>16</v>
      </c>
      <c r="C32" s="224">
        <f>B32*E32</f>
        <v>13.28</v>
      </c>
      <c r="D32" s="243">
        <v>34093</v>
      </c>
      <c r="E32" s="226">
        <v>0.83</v>
      </c>
      <c r="F32" s="201"/>
    </row>
    <row r="33" spans="1:6" x14ac:dyDescent="0.25">
      <c r="A33" s="227" t="s">
        <v>62</v>
      </c>
      <c r="B33" s="223">
        <v>226</v>
      </c>
      <c r="C33" s="224">
        <f>B33*E33</f>
        <v>174.02</v>
      </c>
      <c r="D33" s="243">
        <v>24953</v>
      </c>
      <c r="E33" s="226">
        <v>0.77</v>
      </c>
      <c r="F33" s="201"/>
    </row>
    <row r="34" spans="1:6" x14ac:dyDescent="0.25">
      <c r="A34" s="227" t="s">
        <v>72</v>
      </c>
      <c r="B34" s="223">
        <v>32</v>
      </c>
      <c r="C34" s="224">
        <f>B34*E34</f>
        <v>28.8</v>
      </c>
      <c r="D34" s="243">
        <v>10784</v>
      </c>
      <c r="E34" s="226">
        <v>0.9</v>
      </c>
      <c r="F34" s="201"/>
    </row>
    <row r="35" spans="1:6" x14ac:dyDescent="0.25">
      <c r="A35" s="227" t="s">
        <v>52</v>
      </c>
      <c r="B35" s="223">
        <v>586</v>
      </c>
      <c r="C35" s="224">
        <v>416</v>
      </c>
      <c r="D35" s="243">
        <v>26720</v>
      </c>
      <c r="E35" s="226">
        <v>0.83</v>
      </c>
      <c r="F35" s="201"/>
    </row>
    <row r="36" spans="1:6" x14ac:dyDescent="0.25">
      <c r="A36" s="227" t="s">
        <v>53</v>
      </c>
      <c r="B36" s="223">
        <v>437</v>
      </c>
      <c r="C36" s="224">
        <v>337</v>
      </c>
      <c r="D36" s="243">
        <v>36299</v>
      </c>
      <c r="E36" s="226">
        <v>0.77</v>
      </c>
      <c r="F36" s="201"/>
    </row>
    <row r="37" spans="1:6" x14ac:dyDescent="0.25">
      <c r="A37" s="227" t="s">
        <v>494</v>
      </c>
      <c r="B37" s="223">
        <v>468</v>
      </c>
      <c r="C37" s="224">
        <v>322</v>
      </c>
      <c r="D37" s="243">
        <v>19649</v>
      </c>
      <c r="E37" s="226">
        <v>0.69</v>
      </c>
      <c r="F37" s="201"/>
    </row>
    <row r="38" spans="1:6" x14ac:dyDescent="0.25">
      <c r="A38" s="227" t="s">
        <v>51</v>
      </c>
      <c r="B38" s="223">
        <v>133</v>
      </c>
      <c r="C38" s="224">
        <f t="shared" ref="C38:C41" si="2">B38*E38</f>
        <v>94.429999999999993</v>
      </c>
      <c r="D38" s="243">
        <v>18415</v>
      </c>
      <c r="E38" s="226">
        <v>0.71</v>
      </c>
      <c r="F38" s="201"/>
    </row>
    <row r="39" spans="1:6" x14ac:dyDescent="0.25">
      <c r="A39" s="227" t="s">
        <v>390</v>
      </c>
      <c r="B39" s="223">
        <v>136</v>
      </c>
      <c r="C39" s="224">
        <v>118</v>
      </c>
      <c r="D39" s="243">
        <v>38335</v>
      </c>
      <c r="E39" s="226">
        <v>0.87</v>
      </c>
      <c r="F39" s="201"/>
    </row>
    <row r="40" spans="1:6" x14ac:dyDescent="0.25">
      <c r="A40" s="227" t="s">
        <v>57</v>
      </c>
      <c r="B40" s="223">
        <v>202</v>
      </c>
      <c r="C40" s="224">
        <f t="shared" si="2"/>
        <v>161.60000000000002</v>
      </c>
      <c r="D40" s="243">
        <v>27689</v>
      </c>
      <c r="E40" s="226">
        <v>0.8</v>
      </c>
      <c r="F40" s="201"/>
    </row>
    <row r="41" spans="1:6" x14ac:dyDescent="0.25">
      <c r="A41" s="227" t="s">
        <v>391</v>
      </c>
      <c r="B41" s="223">
        <v>561</v>
      </c>
      <c r="C41" s="224">
        <f t="shared" si="2"/>
        <v>460.02</v>
      </c>
      <c r="D41" s="243">
        <v>20506</v>
      </c>
      <c r="E41" s="226">
        <v>0.82</v>
      </c>
      <c r="F41" s="201"/>
    </row>
    <row r="42" spans="1:6" x14ac:dyDescent="0.25">
      <c r="A42" s="227" t="s">
        <v>393</v>
      </c>
      <c r="B42" s="223">
        <v>523</v>
      </c>
      <c r="C42" s="224">
        <v>429</v>
      </c>
      <c r="D42" s="243">
        <v>33610</v>
      </c>
      <c r="E42" s="226">
        <v>0.82</v>
      </c>
      <c r="F42" s="201"/>
    </row>
    <row r="43" spans="1:6" x14ac:dyDescent="0.25">
      <c r="A43" s="227" t="s">
        <v>394</v>
      </c>
      <c r="B43" s="223">
        <v>429</v>
      </c>
      <c r="C43" s="224">
        <v>283</v>
      </c>
      <c r="D43" s="243">
        <v>30705</v>
      </c>
      <c r="E43" s="226">
        <v>0.66</v>
      </c>
      <c r="F43" s="201"/>
    </row>
    <row r="44" spans="1:6" x14ac:dyDescent="0.25">
      <c r="A44" s="227" t="s">
        <v>495</v>
      </c>
      <c r="B44" s="223">
        <v>229</v>
      </c>
      <c r="C44" s="224">
        <v>172</v>
      </c>
      <c r="D44" s="243">
        <v>30237</v>
      </c>
      <c r="E44" s="226">
        <v>0.75</v>
      </c>
      <c r="F44" s="201"/>
    </row>
    <row r="45" spans="1:6" x14ac:dyDescent="0.25">
      <c r="A45" s="227" t="s">
        <v>396</v>
      </c>
      <c r="B45" s="223">
        <v>716</v>
      </c>
      <c r="C45" s="224">
        <v>465</v>
      </c>
      <c r="D45" s="243">
        <v>26115</v>
      </c>
      <c r="E45" s="226">
        <v>0.65</v>
      </c>
      <c r="F45" s="201"/>
    </row>
    <row r="46" spans="1:6" x14ac:dyDescent="0.25">
      <c r="A46" s="227" t="s">
        <v>398</v>
      </c>
      <c r="B46" s="223">
        <v>1289</v>
      </c>
      <c r="C46" s="224">
        <v>864</v>
      </c>
      <c r="D46" s="243">
        <v>32619</v>
      </c>
      <c r="E46" s="226">
        <v>0.67</v>
      </c>
      <c r="F46" s="201"/>
    </row>
    <row r="47" spans="1:6" ht="30" x14ac:dyDescent="0.25">
      <c r="A47" s="257" t="s">
        <v>496</v>
      </c>
      <c r="B47" s="223">
        <f>SUM(B24:B46)</f>
        <v>10233</v>
      </c>
      <c r="C47" s="224">
        <f>SUM(C24:C46)</f>
        <v>7471.1500000000015</v>
      </c>
      <c r="D47" s="243">
        <f>SUMPRODUCT(D24:D46, B24:B46) / B47</f>
        <v>29124.738395387471</v>
      </c>
      <c r="E47" s="226">
        <f>C47/B47</f>
        <v>0.73010358643604045</v>
      </c>
      <c r="F47" s="201"/>
    </row>
    <row r="48" spans="1:6" s="2" customFormat="1" x14ac:dyDescent="0.25">
      <c r="A48" s="220"/>
      <c r="B48" s="200"/>
      <c r="C48" s="200"/>
      <c r="D48" s="242"/>
      <c r="E48" s="201"/>
      <c r="F48" s="201"/>
    </row>
    <row r="49" spans="1:6" s="219" customFormat="1" x14ac:dyDescent="0.25">
      <c r="A49" s="222" t="s">
        <v>497</v>
      </c>
      <c r="B49" s="228"/>
      <c r="C49" s="229"/>
      <c r="D49" s="245"/>
      <c r="E49" s="231"/>
      <c r="F49" s="232"/>
    </row>
    <row r="50" spans="1:6" x14ac:dyDescent="0.25">
      <c r="A50" s="220" t="s">
        <v>68</v>
      </c>
      <c r="B50" s="223">
        <v>17</v>
      </c>
      <c r="C50" s="224">
        <f>B50*E50</f>
        <v>14.96</v>
      </c>
      <c r="D50" s="243">
        <v>32804</v>
      </c>
      <c r="E50" s="226">
        <v>0.88</v>
      </c>
      <c r="F50" s="201"/>
    </row>
    <row r="51" spans="1:6" x14ac:dyDescent="0.25">
      <c r="A51" s="227" t="s">
        <v>498</v>
      </c>
      <c r="B51" s="223">
        <v>15</v>
      </c>
      <c r="C51" s="224">
        <f>B51*E51</f>
        <v>14.25</v>
      </c>
      <c r="D51" s="243">
        <v>45454</v>
      </c>
      <c r="E51" s="226">
        <v>0.95</v>
      </c>
      <c r="F51" s="201"/>
    </row>
    <row r="52" spans="1:6" x14ac:dyDescent="0.25">
      <c r="A52" s="227" t="s">
        <v>81</v>
      </c>
      <c r="B52" s="223">
        <v>247</v>
      </c>
      <c r="C52" s="224">
        <f t="shared" ref="C52:C63" si="3">B52*E52</f>
        <v>227.24</v>
      </c>
      <c r="D52" s="243">
        <v>55203</v>
      </c>
      <c r="E52" s="226">
        <v>0.92</v>
      </c>
      <c r="F52" s="201"/>
    </row>
    <row r="53" spans="1:6" x14ac:dyDescent="0.25">
      <c r="A53" s="220" t="s">
        <v>402</v>
      </c>
      <c r="B53" s="223">
        <v>191</v>
      </c>
      <c r="C53" s="224">
        <f>B53*E53</f>
        <v>185.26999999999998</v>
      </c>
      <c r="D53" s="243">
        <v>50534</v>
      </c>
      <c r="E53" s="226">
        <v>0.97</v>
      </c>
      <c r="F53" s="201"/>
    </row>
    <row r="54" spans="1:6" x14ac:dyDescent="0.25">
      <c r="A54" s="220" t="s">
        <v>499</v>
      </c>
      <c r="B54" s="223">
        <v>92</v>
      </c>
      <c r="C54" s="224">
        <v>58</v>
      </c>
      <c r="D54" s="243">
        <v>22835</v>
      </c>
      <c r="E54" s="226">
        <v>0.63</v>
      </c>
      <c r="F54" s="201"/>
    </row>
    <row r="55" spans="1:6" x14ac:dyDescent="0.25">
      <c r="A55" s="220" t="s">
        <v>500</v>
      </c>
      <c r="B55" s="223">
        <v>35</v>
      </c>
      <c r="C55" s="224">
        <f>B55*E55</f>
        <v>30.45</v>
      </c>
      <c r="D55" s="243">
        <v>36818</v>
      </c>
      <c r="E55" s="226">
        <v>0.87</v>
      </c>
      <c r="F55" s="201"/>
    </row>
    <row r="56" spans="1:6" x14ac:dyDescent="0.25">
      <c r="A56" s="227" t="s">
        <v>455</v>
      </c>
      <c r="B56" s="223">
        <v>45</v>
      </c>
      <c r="C56" s="224">
        <f t="shared" si="3"/>
        <v>43.199999999999996</v>
      </c>
      <c r="D56" s="243">
        <v>44824</v>
      </c>
      <c r="E56" s="226">
        <v>0.96</v>
      </c>
      <c r="F56" s="201"/>
    </row>
    <row r="57" spans="1:6" x14ac:dyDescent="0.25">
      <c r="A57" s="220" t="s">
        <v>456</v>
      </c>
      <c r="B57" s="223">
        <v>3</v>
      </c>
      <c r="C57" s="224">
        <f>B57*E57</f>
        <v>3</v>
      </c>
      <c r="D57" s="243">
        <v>22815</v>
      </c>
      <c r="E57" s="226">
        <v>1</v>
      </c>
      <c r="F57" s="201"/>
    </row>
    <row r="58" spans="1:6" x14ac:dyDescent="0.25">
      <c r="A58" s="220" t="s">
        <v>501</v>
      </c>
      <c r="B58" s="223">
        <v>24</v>
      </c>
      <c r="C58" s="224">
        <f>B58*E58</f>
        <v>21.6</v>
      </c>
      <c r="D58" s="243">
        <v>47319</v>
      </c>
      <c r="E58" s="226">
        <v>0.9</v>
      </c>
      <c r="F58" s="201"/>
    </row>
    <row r="59" spans="1:6" x14ac:dyDescent="0.25">
      <c r="A59" s="220" t="s">
        <v>89</v>
      </c>
      <c r="B59" s="223">
        <v>62</v>
      </c>
      <c r="C59" s="224">
        <f>B59*E59</f>
        <v>43.4</v>
      </c>
      <c r="D59" s="243">
        <v>47550</v>
      </c>
      <c r="E59" s="226">
        <v>0.7</v>
      </c>
      <c r="F59" s="201"/>
    </row>
    <row r="60" spans="1:6" x14ac:dyDescent="0.25">
      <c r="A60" s="227" t="s">
        <v>363</v>
      </c>
      <c r="B60" s="223">
        <v>312</v>
      </c>
      <c r="C60" s="224">
        <f t="shared" si="3"/>
        <v>287.04000000000002</v>
      </c>
      <c r="D60" s="243">
        <v>45244</v>
      </c>
      <c r="E60" s="226">
        <v>0.92</v>
      </c>
      <c r="F60" s="201"/>
    </row>
    <row r="61" spans="1:6" x14ac:dyDescent="0.25">
      <c r="A61" s="220" t="s">
        <v>458</v>
      </c>
      <c r="B61" s="223">
        <f>17+21+14</f>
        <v>52</v>
      </c>
      <c r="C61" s="224">
        <f t="shared" si="3"/>
        <v>50.96</v>
      </c>
      <c r="D61" s="243">
        <v>49507</v>
      </c>
      <c r="E61" s="226">
        <v>0.98</v>
      </c>
      <c r="F61" s="201"/>
    </row>
    <row r="62" spans="1:6" x14ac:dyDescent="0.25">
      <c r="A62" s="220" t="s">
        <v>459</v>
      </c>
      <c r="B62" s="223">
        <v>120</v>
      </c>
      <c r="C62" s="224">
        <f t="shared" si="3"/>
        <v>112.8</v>
      </c>
      <c r="D62" s="243">
        <v>41551</v>
      </c>
      <c r="E62" s="226">
        <v>0.94</v>
      </c>
      <c r="F62" s="201"/>
    </row>
    <row r="63" spans="1:6" x14ac:dyDescent="0.25">
      <c r="A63" s="220" t="s">
        <v>502</v>
      </c>
      <c r="B63" s="223">
        <v>76</v>
      </c>
      <c r="C63" s="224">
        <f t="shared" si="3"/>
        <v>59.28</v>
      </c>
      <c r="D63" s="243">
        <v>31805</v>
      </c>
      <c r="E63" s="226">
        <v>0.78</v>
      </c>
      <c r="F63" s="201"/>
    </row>
    <row r="64" spans="1:6" ht="16.5" customHeight="1" x14ac:dyDescent="0.25">
      <c r="A64" s="257" t="s">
        <v>503</v>
      </c>
      <c r="B64" s="228">
        <f>SUM(B50:B63)</f>
        <v>1291</v>
      </c>
      <c r="C64" s="229">
        <f>SUM(C50:C63)</f>
        <v>1151.45</v>
      </c>
      <c r="D64" s="245">
        <f>(SUMPRODUCT(D50:D63,B50:B63))/(B64)</f>
        <v>45065.171185127809</v>
      </c>
      <c r="E64" s="231">
        <f>C64/B64</f>
        <v>0.89190549961270338</v>
      </c>
      <c r="F64" s="232"/>
    </row>
    <row r="65" spans="1:6" x14ac:dyDescent="0.25">
      <c r="A65" s="7"/>
      <c r="B65" s="234"/>
      <c r="C65" s="234"/>
      <c r="D65" s="246"/>
      <c r="E65" s="236"/>
      <c r="F65" s="236"/>
    </row>
    <row r="66" spans="1:6" ht="30.75" customHeight="1" x14ac:dyDescent="0.25">
      <c r="A66" s="607" t="s">
        <v>462</v>
      </c>
      <c r="B66" s="608"/>
      <c r="C66" s="608"/>
      <c r="D66" s="608"/>
      <c r="E66" s="608"/>
      <c r="F66" s="608"/>
    </row>
    <row r="67" spans="1:6" ht="15.75" x14ac:dyDescent="0.25">
      <c r="A67" s="237" t="s">
        <v>463</v>
      </c>
      <c r="B67" s="199"/>
      <c r="C67" s="199"/>
      <c r="D67" s="239"/>
      <c r="E67" s="24"/>
    </row>
    <row r="68" spans="1:6" x14ac:dyDescent="0.25">
      <c r="A68" s="2" t="s">
        <v>464</v>
      </c>
      <c r="B68" s="199"/>
      <c r="C68" s="199"/>
      <c r="D68" s="239"/>
      <c r="E68" s="24"/>
    </row>
    <row r="69" spans="1:6" x14ac:dyDescent="0.25">
      <c r="A69" s="28" t="s">
        <v>504</v>
      </c>
      <c r="B69" s="199"/>
      <c r="C69" s="199"/>
      <c r="D69" s="239"/>
      <c r="E69" s="24"/>
    </row>
    <row r="70" spans="1:6" x14ac:dyDescent="0.25">
      <c r="A70" s="28" t="s">
        <v>466</v>
      </c>
      <c r="B70" s="199"/>
      <c r="C70" s="199"/>
      <c r="D70" s="239"/>
      <c r="E70" s="24"/>
    </row>
    <row r="71" spans="1:6" x14ac:dyDescent="0.25">
      <c r="A71" s="2" t="s">
        <v>467</v>
      </c>
      <c r="B71" s="199"/>
      <c r="C71" s="199"/>
      <c r="D71" s="239"/>
      <c r="E71" s="24"/>
    </row>
    <row r="72" spans="1:6" x14ac:dyDescent="0.25">
      <c r="A72" s="2"/>
      <c r="B72" s="199"/>
      <c r="C72" s="199"/>
      <c r="D72" s="239"/>
      <c r="E72" s="24"/>
    </row>
    <row r="73" spans="1:6" x14ac:dyDescent="0.25">
      <c r="A73" s="2"/>
      <c r="B73" s="199"/>
      <c r="C73" s="199"/>
      <c r="D73" s="239"/>
      <c r="E73" s="24"/>
    </row>
    <row r="74" spans="1:6" x14ac:dyDescent="0.25">
      <c r="A74" s="2"/>
      <c r="B74" s="199"/>
      <c r="C74" s="199"/>
      <c r="D74" s="239"/>
      <c r="E74" s="24"/>
    </row>
    <row r="75" spans="1:6" x14ac:dyDescent="0.25">
      <c r="A75" s="2"/>
      <c r="B75" s="199"/>
      <c r="C75" s="199"/>
      <c r="D75" s="239"/>
      <c r="E75" s="24"/>
    </row>
    <row r="76" spans="1:6" s="2" customFormat="1" x14ac:dyDescent="0.25">
      <c r="B76" s="199"/>
      <c r="C76" s="199"/>
      <c r="D76" s="239"/>
      <c r="E76" s="24"/>
      <c r="F76" s="24"/>
    </row>
    <row r="77" spans="1:6" s="2" customFormat="1" x14ac:dyDescent="0.25">
      <c r="B77" s="199"/>
      <c r="C77" s="199"/>
      <c r="D77" s="239"/>
      <c r="E77" s="24"/>
      <c r="F77" s="24"/>
    </row>
    <row r="78" spans="1:6" s="2" customFormat="1" x14ac:dyDescent="0.25">
      <c r="B78" s="199"/>
      <c r="C78" s="199"/>
      <c r="D78" s="239"/>
      <c r="E78" s="24"/>
      <c r="F78" s="24"/>
    </row>
    <row r="79" spans="1:6" s="2" customFormat="1" x14ac:dyDescent="0.25">
      <c r="B79" s="199"/>
      <c r="C79" s="199"/>
      <c r="D79" s="239"/>
      <c r="E79" s="24"/>
      <c r="F79" s="24"/>
    </row>
    <row r="80" spans="1:6" s="2" customFormat="1" x14ac:dyDescent="0.25">
      <c r="B80" s="199"/>
      <c r="C80" s="199"/>
      <c r="D80" s="239"/>
      <c r="E80" s="24"/>
      <c r="F80" s="24"/>
    </row>
    <row r="81" spans="2:6" s="2" customFormat="1" x14ac:dyDescent="0.25">
      <c r="B81" s="199"/>
      <c r="C81" s="199"/>
      <c r="D81" s="239"/>
      <c r="E81" s="24"/>
      <c r="F81" s="24"/>
    </row>
    <row r="82" spans="2:6" s="2" customFormat="1" x14ac:dyDescent="0.25">
      <c r="B82" s="199"/>
      <c r="C82" s="199"/>
      <c r="D82" s="239"/>
      <c r="E82" s="24"/>
      <c r="F82" s="24"/>
    </row>
    <row r="83" spans="2:6" s="2" customFormat="1" x14ac:dyDescent="0.25">
      <c r="B83" s="199"/>
      <c r="C83" s="199"/>
      <c r="D83" s="239"/>
      <c r="E83" s="24"/>
      <c r="F83" s="24"/>
    </row>
    <row r="84" spans="2:6" s="2" customFormat="1" x14ac:dyDescent="0.25">
      <c r="B84" s="199"/>
      <c r="C84" s="199"/>
      <c r="D84" s="239"/>
      <c r="E84" s="24"/>
      <c r="F84" s="24"/>
    </row>
    <row r="85" spans="2:6" s="2" customFormat="1" x14ac:dyDescent="0.25">
      <c r="B85" s="199"/>
      <c r="C85" s="199"/>
      <c r="D85" s="239"/>
      <c r="E85" s="24"/>
      <c r="F85" s="24"/>
    </row>
    <row r="86" spans="2:6" s="2" customFormat="1" x14ac:dyDescent="0.25">
      <c r="B86" s="199"/>
      <c r="C86" s="199"/>
      <c r="D86" s="239"/>
      <c r="E86" s="24"/>
      <c r="F86" s="24"/>
    </row>
    <row r="87" spans="2:6" s="2" customFormat="1" x14ac:dyDescent="0.25">
      <c r="B87" s="199"/>
      <c r="C87" s="199"/>
      <c r="D87" s="239"/>
      <c r="E87" s="24"/>
      <c r="F87" s="24"/>
    </row>
    <row r="88" spans="2:6" s="2" customFormat="1" x14ac:dyDescent="0.25">
      <c r="B88" s="199"/>
      <c r="C88" s="199"/>
      <c r="D88" s="239"/>
      <c r="E88" s="24"/>
      <c r="F88" s="24"/>
    </row>
    <row r="89" spans="2:6" s="2" customFormat="1" x14ac:dyDescent="0.25">
      <c r="B89" s="199"/>
      <c r="C89" s="199"/>
      <c r="D89" s="239"/>
      <c r="E89" s="24"/>
      <c r="F89" s="24"/>
    </row>
    <row r="90" spans="2:6" s="2" customFormat="1" x14ac:dyDescent="0.25">
      <c r="B90" s="199"/>
      <c r="C90" s="199"/>
      <c r="D90" s="239"/>
      <c r="E90" s="24"/>
      <c r="F90" s="24"/>
    </row>
    <row r="91" spans="2:6" s="2" customFormat="1" x14ac:dyDescent="0.25">
      <c r="B91" s="199"/>
      <c r="C91" s="199"/>
      <c r="D91" s="239"/>
      <c r="E91" s="24"/>
      <c r="F91" s="24"/>
    </row>
    <row r="92" spans="2:6" s="2" customFormat="1" x14ac:dyDescent="0.25">
      <c r="B92" s="199"/>
      <c r="C92" s="199"/>
      <c r="D92" s="239"/>
      <c r="E92" s="24"/>
      <c r="F92" s="24"/>
    </row>
    <row r="93" spans="2:6" s="2" customFormat="1" x14ac:dyDescent="0.25">
      <c r="B93" s="199"/>
      <c r="C93" s="199"/>
      <c r="D93" s="239"/>
      <c r="E93" s="24"/>
      <c r="F93" s="24"/>
    </row>
    <row r="94" spans="2:6" s="2" customFormat="1" x14ac:dyDescent="0.25">
      <c r="B94" s="199"/>
      <c r="C94" s="199"/>
      <c r="D94" s="239"/>
      <c r="E94" s="24"/>
      <c r="F94" s="24"/>
    </row>
    <row r="95" spans="2:6" s="2" customFormat="1" x14ac:dyDescent="0.25">
      <c r="B95" s="199"/>
      <c r="C95" s="199"/>
      <c r="D95" s="239"/>
      <c r="E95" s="24"/>
      <c r="F95" s="24"/>
    </row>
    <row r="96" spans="2:6" s="2" customFormat="1" x14ac:dyDescent="0.25">
      <c r="B96" s="199"/>
      <c r="C96" s="199"/>
      <c r="D96" s="239"/>
      <c r="E96" s="24"/>
      <c r="F96" s="24"/>
    </row>
    <row r="97" spans="2:6" s="2" customFormat="1" x14ac:dyDescent="0.25">
      <c r="B97" s="199"/>
      <c r="C97" s="199"/>
      <c r="D97" s="239"/>
      <c r="E97" s="24"/>
      <c r="F97" s="24"/>
    </row>
    <row r="98" spans="2:6" s="2" customFormat="1" x14ac:dyDescent="0.25">
      <c r="B98" s="199"/>
      <c r="C98" s="199"/>
      <c r="D98" s="239"/>
      <c r="E98" s="24"/>
      <c r="F98" s="24"/>
    </row>
    <row r="99" spans="2:6" s="2" customFormat="1" x14ac:dyDescent="0.25">
      <c r="B99" s="199"/>
      <c r="C99" s="199"/>
      <c r="D99" s="239"/>
      <c r="E99" s="24"/>
      <c r="F99" s="24"/>
    </row>
    <row r="100" spans="2:6" s="2" customFormat="1" x14ac:dyDescent="0.25">
      <c r="B100" s="199"/>
      <c r="C100" s="199"/>
      <c r="D100" s="239"/>
      <c r="E100" s="24"/>
      <c r="F100" s="24"/>
    </row>
    <row r="101" spans="2:6" s="2" customFormat="1" x14ac:dyDescent="0.25">
      <c r="B101" s="199"/>
      <c r="C101" s="199"/>
      <c r="D101" s="239"/>
      <c r="E101" s="24"/>
      <c r="F101" s="24"/>
    </row>
    <row r="102" spans="2:6" s="2" customFormat="1" x14ac:dyDescent="0.25">
      <c r="B102" s="199"/>
      <c r="C102" s="199"/>
      <c r="D102" s="239"/>
      <c r="E102" s="24"/>
      <c r="F102" s="24"/>
    </row>
    <row r="103" spans="2:6" s="2" customFormat="1" x14ac:dyDescent="0.25">
      <c r="B103" s="199"/>
      <c r="C103" s="199"/>
      <c r="D103" s="239"/>
      <c r="E103" s="24"/>
      <c r="F103" s="24"/>
    </row>
    <row r="104" spans="2:6" s="2" customFormat="1" x14ac:dyDescent="0.25">
      <c r="B104" s="199"/>
      <c r="C104" s="199"/>
      <c r="D104" s="239"/>
      <c r="E104" s="24"/>
      <c r="F104" s="24"/>
    </row>
    <row r="105" spans="2:6" s="2" customFormat="1" x14ac:dyDescent="0.25">
      <c r="B105" s="199"/>
      <c r="C105" s="199"/>
      <c r="D105" s="239"/>
      <c r="E105" s="24"/>
      <c r="F105" s="24"/>
    </row>
    <row r="106" spans="2:6" s="2" customFormat="1" x14ac:dyDescent="0.25">
      <c r="B106" s="199"/>
      <c r="C106" s="199"/>
      <c r="D106" s="239"/>
      <c r="E106" s="24"/>
      <c r="F106" s="24"/>
    </row>
    <row r="107" spans="2:6" s="2" customFormat="1" x14ac:dyDescent="0.25">
      <c r="B107" s="199"/>
      <c r="C107" s="199"/>
      <c r="D107" s="239"/>
      <c r="E107" s="24"/>
      <c r="F107" s="24"/>
    </row>
    <row r="108" spans="2:6" s="2" customFormat="1" x14ac:dyDescent="0.25">
      <c r="B108" s="199"/>
      <c r="C108" s="199"/>
      <c r="D108" s="239"/>
      <c r="E108" s="24"/>
      <c r="F108" s="24"/>
    </row>
    <row r="109" spans="2:6" s="2" customFormat="1" x14ac:dyDescent="0.25">
      <c r="B109" s="199"/>
      <c r="C109" s="199"/>
      <c r="D109" s="239"/>
      <c r="E109" s="24"/>
      <c r="F109" s="24"/>
    </row>
    <row r="110" spans="2:6" s="2" customFormat="1" x14ac:dyDescent="0.25">
      <c r="B110" s="199"/>
      <c r="C110" s="199"/>
      <c r="D110" s="239"/>
      <c r="E110" s="24"/>
      <c r="F110" s="24"/>
    </row>
    <row r="111" spans="2:6" s="2" customFormat="1" x14ac:dyDescent="0.25">
      <c r="B111" s="199"/>
      <c r="C111" s="199"/>
      <c r="D111" s="239"/>
      <c r="E111" s="24"/>
      <c r="F111" s="24"/>
    </row>
    <row r="112" spans="2:6" s="2" customFormat="1" x14ac:dyDescent="0.25">
      <c r="B112" s="199"/>
      <c r="C112" s="199"/>
      <c r="D112" s="239"/>
      <c r="E112" s="24"/>
      <c r="F112" s="24"/>
    </row>
    <row r="113" spans="2:6" s="2" customFormat="1" x14ac:dyDescent="0.25">
      <c r="B113" s="199"/>
      <c r="C113" s="199"/>
      <c r="D113" s="239"/>
      <c r="E113" s="24"/>
      <c r="F113" s="24"/>
    </row>
    <row r="114" spans="2:6" s="2" customFormat="1" x14ac:dyDescent="0.25">
      <c r="B114" s="199"/>
      <c r="C114" s="199"/>
      <c r="D114" s="239"/>
      <c r="E114" s="24"/>
      <c r="F114" s="24"/>
    </row>
    <row r="115" spans="2:6" s="2" customFormat="1" x14ac:dyDescent="0.25">
      <c r="B115" s="199"/>
      <c r="C115" s="199"/>
      <c r="D115" s="239"/>
      <c r="E115" s="24"/>
      <c r="F115" s="24"/>
    </row>
    <row r="116" spans="2:6" s="2" customFormat="1" x14ac:dyDescent="0.25">
      <c r="B116" s="199"/>
      <c r="C116" s="199"/>
      <c r="D116" s="239"/>
      <c r="E116" s="24"/>
      <c r="F116" s="24"/>
    </row>
    <row r="117" spans="2:6" s="2" customFormat="1" x14ac:dyDescent="0.25">
      <c r="B117" s="199"/>
      <c r="C117" s="199"/>
      <c r="D117" s="239"/>
      <c r="E117" s="24"/>
      <c r="F117" s="24"/>
    </row>
    <row r="118" spans="2:6" s="2" customFormat="1" x14ac:dyDescent="0.25">
      <c r="B118" s="199"/>
      <c r="C118" s="199"/>
      <c r="D118" s="239"/>
      <c r="E118" s="24"/>
      <c r="F118" s="24"/>
    </row>
    <row r="119" spans="2:6" s="2" customFormat="1" x14ac:dyDescent="0.25">
      <c r="B119" s="199"/>
      <c r="C119" s="199"/>
      <c r="D119" s="239"/>
      <c r="E119" s="24"/>
      <c r="F119" s="24"/>
    </row>
    <row r="120" spans="2:6" s="2" customFormat="1" x14ac:dyDescent="0.25">
      <c r="B120" s="199"/>
      <c r="C120" s="199"/>
      <c r="D120" s="239"/>
      <c r="E120" s="24"/>
      <c r="F120" s="24"/>
    </row>
    <row r="121" spans="2:6" s="2" customFormat="1" x14ac:dyDescent="0.25">
      <c r="B121" s="199"/>
      <c r="C121" s="199"/>
      <c r="D121" s="239"/>
      <c r="E121" s="24"/>
      <c r="F121" s="24"/>
    </row>
    <row r="122" spans="2:6" s="2" customFormat="1" x14ac:dyDescent="0.25">
      <c r="B122" s="199"/>
      <c r="C122" s="199"/>
      <c r="D122" s="239"/>
      <c r="E122" s="24"/>
      <c r="F122" s="24"/>
    </row>
    <row r="123" spans="2:6" s="2" customFormat="1" x14ac:dyDescent="0.25">
      <c r="B123" s="199"/>
      <c r="C123" s="199"/>
      <c r="D123" s="239"/>
      <c r="E123" s="24"/>
      <c r="F123" s="24"/>
    </row>
    <row r="124" spans="2:6" s="2" customFormat="1" x14ac:dyDescent="0.25">
      <c r="B124" s="199"/>
      <c r="C124" s="199"/>
      <c r="D124" s="239"/>
      <c r="E124" s="24"/>
      <c r="F124" s="24"/>
    </row>
    <row r="125" spans="2:6" s="2" customFormat="1" x14ac:dyDescent="0.25">
      <c r="B125" s="199"/>
      <c r="C125" s="199"/>
      <c r="D125" s="239"/>
      <c r="E125" s="24"/>
      <c r="F125" s="24"/>
    </row>
    <row r="126" spans="2:6" s="2" customFormat="1" x14ac:dyDescent="0.25">
      <c r="B126" s="199"/>
      <c r="C126" s="199"/>
      <c r="D126" s="239"/>
      <c r="E126" s="24"/>
      <c r="F126" s="24"/>
    </row>
    <row r="127" spans="2:6" s="2" customFormat="1" x14ac:dyDescent="0.25">
      <c r="B127" s="199"/>
      <c r="C127" s="199"/>
      <c r="D127" s="239"/>
      <c r="E127" s="24"/>
      <c r="F127" s="24"/>
    </row>
    <row r="128" spans="2:6" s="2" customFormat="1" x14ac:dyDescent="0.25">
      <c r="B128" s="199"/>
      <c r="C128" s="199"/>
      <c r="D128" s="239"/>
      <c r="E128" s="24"/>
      <c r="F128" s="24"/>
    </row>
    <row r="129" spans="2:6" s="2" customFormat="1" x14ac:dyDescent="0.25">
      <c r="B129" s="199"/>
      <c r="C129" s="199"/>
      <c r="D129" s="239"/>
      <c r="E129" s="24"/>
      <c r="F129" s="24"/>
    </row>
    <row r="130" spans="2:6" s="2" customFormat="1" x14ac:dyDescent="0.25">
      <c r="B130" s="199"/>
      <c r="C130" s="199"/>
      <c r="D130" s="239"/>
      <c r="E130" s="24"/>
      <c r="F130" s="24"/>
    </row>
    <row r="131" spans="2:6" s="2" customFormat="1" x14ac:dyDescent="0.25">
      <c r="B131" s="199"/>
      <c r="C131" s="199"/>
      <c r="D131" s="239"/>
      <c r="E131" s="24"/>
      <c r="F131" s="24"/>
    </row>
    <row r="132" spans="2:6" s="2" customFormat="1" x14ac:dyDescent="0.25">
      <c r="B132" s="199"/>
      <c r="C132" s="199"/>
      <c r="D132" s="239"/>
      <c r="E132" s="24"/>
      <c r="F132" s="24"/>
    </row>
    <row r="133" spans="2:6" s="2" customFormat="1" x14ac:dyDescent="0.25">
      <c r="B133" s="199"/>
      <c r="C133" s="199"/>
      <c r="D133" s="239"/>
      <c r="E133" s="24"/>
      <c r="F133" s="24"/>
    </row>
    <row r="134" spans="2:6" s="2" customFormat="1" x14ac:dyDescent="0.25">
      <c r="B134" s="199"/>
      <c r="C134" s="199"/>
      <c r="D134" s="239"/>
      <c r="E134" s="24"/>
      <c r="F134" s="24"/>
    </row>
    <row r="135" spans="2:6" s="2" customFormat="1" x14ac:dyDescent="0.25">
      <c r="B135" s="199"/>
      <c r="C135" s="199"/>
      <c r="D135" s="239"/>
      <c r="E135" s="24"/>
      <c r="F135" s="24"/>
    </row>
    <row r="136" spans="2:6" s="2" customFormat="1" x14ac:dyDescent="0.25">
      <c r="B136" s="199"/>
      <c r="C136" s="199"/>
      <c r="D136" s="239"/>
      <c r="E136" s="24"/>
      <c r="F136" s="24"/>
    </row>
    <row r="137" spans="2:6" s="2" customFormat="1" x14ac:dyDescent="0.25">
      <c r="B137" s="199"/>
      <c r="C137" s="199"/>
      <c r="D137" s="239"/>
      <c r="E137" s="24"/>
      <c r="F137" s="24"/>
    </row>
    <row r="138" spans="2:6" s="2" customFormat="1" x14ac:dyDescent="0.25">
      <c r="B138" s="199"/>
      <c r="C138" s="199"/>
      <c r="D138" s="239"/>
      <c r="E138" s="24"/>
      <c r="F138" s="24"/>
    </row>
    <row r="139" spans="2:6" s="2" customFormat="1" x14ac:dyDescent="0.25">
      <c r="B139" s="199"/>
      <c r="C139" s="199"/>
      <c r="D139" s="239"/>
      <c r="E139" s="24"/>
      <c r="F139" s="24"/>
    </row>
    <row r="140" spans="2:6" s="2" customFormat="1" x14ac:dyDescent="0.25">
      <c r="B140" s="199"/>
      <c r="C140" s="199"/>
      <c r="D140" s="239"/>
      <c r="E140" s="24"/>
      <c r="F140" s="24"/>
    </row>
    <row r="141" spans="2:6" s="2" customFormat="1" x14ac:dyDescent="0.25">
      <c r="B141" s="199"/>
      <c r="C141" s="199"/>
      <c r="D141" s="239"/>
      <c r="E141" s="24"/>
      <c r="F141" s="24"/>
    </row>
    <row r="142" spans="2:6" s="2" customFormat="1" x14ac:dyDescent="0.25">
      <c r="B142" s="199"/>
      <c r="C142" s="199"/>
      <c r="D142" s="239"/>
      <c r="E142" s="24"/>
      <c r="F142" s="24"/>
    </row>
    <row r="143" spans="2:6" s="2" customFormat="1" x14ac:dyDescent="0.25">
      <c r="B143" s="199"/>
      <c r="C143" s="199"/>
      <c r="D143" s="239"/>
      <c r="E143" s="24"/>
      <c r="F143" s="24"/>
    </row>
    <row r="144" spans="2:6" s="2" customFormat="1" x14ac:dyDescent="0.25">
      <c r="B144" s="199"/>
      <c r="C144" s="199"/>
      <c r="D144" s="239"/>
      <c r="E144" s="24"/>
      <c r="F144" s="24"/>
    </row>
    <row r="145" spans="2:6" s="2" customFormat="1" x14ac:dyDescent="0.25">
      <c r="B145" s="199"/>
      <c r="C145" s="199"/>
      <c r="D145" s="239"/>
      <c r="E145" s="24"/>
      <c r="F145" s="24"/>
    </row>
    <row r="146" spans="2:6" s="2" customFormat="1" x14ac:dyDescent="0.25">
      <c r="B146" s="199"/>
      <c r="C146" s="199"/>
      <c r="D146" s="239"/>
      <c r="E146" s="24"/>
      <c r="F146" s="24"/>
    </row>
    <row r="147" spans="2:6" s="2" customFormat="1" x14ac:dyDescent="0.25">
      <c r="B147" s="199"/>
      <c r="C147" s="199"/>
      <c r="D147" s="239"/>
      <c r="E147" s="24"/>
      <c r="F147" s="24"/>
    </row>
    <row r="148" spans="2:6" s="2" customFormat="1" x14ac:dyDescent="0.25">
      <c r="B148" s="199"/>
      <c r="C148" s="199"/>
      <c r="D148" s="239"/>
      <c r="E148" s="24"/>
      <c r="F148" s="24"/>
    </row>
    <row r="149" spans="2:6" s="2" customFormat="1" x14ac:dyDescent="0.25">
      <c r="B149" s="199"/>
      <c r="C149" s="199"/>
      <c r="D149" s="239"/>
      <c r="E149" s="24"/>
      <c r="F149" s="24"/>
    </row>
    <row r="150" spans="2:6" s="2" customFormat="1" x14ac:dyDescent="0.25">
      <c r="B150" s="199"/>
      <c r="C150" s="199"/>
      <c r="D150" s="239"/>
      <c r="E150" s="24"/>
      <c r="F150" s="24"/>
    </row>
    <row r="151" spans="2:6" s="2" customFormat="1" x14ac:dyDescent="0.25">
      <c r="B151" s="199"/>
      <c r="C151" s="199"/>
      <c r="D151" s="239"/>
      <c r="E151" s="24"/>
      <c r="F151" s="24"/>
    </row>
    <row r="152" spans="2:6" s="2" customFormat="1" x14ac:dyDescent="0.25">
      <c r="B152" s="199"/>
      <c r="C152" s="199"/>
      <c r="D152" s="239"/>
      <c r="E152" s="24"/>
      <c r="F152" s="24"/>
    </row>
    <row r="153" spans="2:6" s="2" customFormat="1" x14ac:dyDescent="0.25">
      <c r="B153" s="199"/>
      <c r="C153" s="199"/>
      <c r="D153" s="239"/>
      <c r="E153" s="24"/>
      <c r="F153" s="24"/>
    </row>
    <row r="154" spans="2:6" s="2" customFormat="1" x14ac:dyDescent="0.25">
      <c r="B154" s="199"/>
      <c r="C154" s="199"/>
      <c r="D154" s="239"/>
      <c r="E154" s="24"/>
      <c r="F154" s="24"/>
    </row>
    <row r="155" spans="2:6" s="2" customFormat="1" x14ac:dyDescent="0.25">
      <c r="B155" s="199"/>
      <c r="C155" s="199"/>
      <c r="D155" s="239"/>
      <c r="E155" s="24"/>
      <c r="F155" s="24"/>
    </row>
    <row r="156" spans="2:6" s="2" customFormat="1" x14ac:dyDescent="0.25">
      <c r="B156" s="199"/>
      <c r="C156" s="199"/>
      <c r="D156" s="239"/>
      <c r="E156" s="24"/>
      <c r="F156" s="24"/>
    </row>
    <row r="157" spans="2:6" s="2" customFormat="1" x14ac:dyDescent="0.25">
      <c r="B157" s="199"/>
      <c r="C157" s="199"/>
      <c r="D157" s="239"/>
      <c r="E157" s="24"/>
      <c r="F157" s="24"/>
    </row>
    <row r="158" spans="2:6" s="2" customFormat="1" x14ac:dyDescent="0.25">
      <c r="B158" s="199"/>
      <c r="C158" s="199"/>
      <c r="D158" s="239"/>
      <c r="E158" s="24"/>
      <c r="F158" s="24"/>
    </row>
    <row r="159" spans="2:6" s="2" customFormat="1" x14ac:dyDescent="0.25">
      <c r="B159" s="199"/>
      <c r="C159" s="199"/>
      <c r="D159" s="239"/>
      <c r="E159" s="24"/>
      <c r="F159" s="24"/>
    </row>
    <row r="160" spans="2:6" s="2" customFormat="1" x14ac:dyDescent="0.25">
      <c r="B160" s="199"/>
      <c r="C160" s="199"/>
      <c r="D160" s="239"/>
      <c r="E160" s="24"/>
      <c r="F160" s="24"/>
    </row>
    <row r="161" spans="2:6" s="2" customFormat="1" x14ac:dyDescent="0.25">
      <c r="B161" s="199"/>
      <c r="C161" s="199"/>
      <c r="D161" s="239"/>
      <c r="E161" s="24"/>
      <c r="F161" s="24"/>
    </row>
    <row r="162" spans="2:6" s="2" customFormat="1" x14ac:dyDescent="0.25">
      <c r="B162" s="199"/>
      <c r="C162" s="199"/>
      <c r="D162" s="239"/>
      <c r="E162" s="24"/>
      <c r="F162" s="24"/>
    </row>
    <row r="163" spans="2:6" s="2" customFormat="1" x14ac:dyDescent="0.25">
      <c r="B163" s="199"/>
      <c r="C163" s="199"/>
      <c r="D163" s="239"/>
      <c r="E163" s="24"/>
      <c r="F163" s="24"/>
    </row>
    <row r="164" spans="2:6" s="2" customFormat="1" x14ac:dyDescent="0.25">
      <c r="B164" s="199"/>
      <c r="C164" s="199"/>
      <c r="D164" s="239"/>
      <c r="E164" s="24"/>
      <c r="F164" s="24"/>
    </row>
    <row r="165" spans="2:6" s="2" customFormat="1" x14ac:dyDescent="0.25">
      <c r="B165" s="199"/>
      <c r="C165" s="199"/>
      <c r="D165" s="239"/>
      <c r="E165" s="24"/>
      <c r="F165" s="24"/>
    </row>
    <row r="166" spans="2:6" s="2" customFormat="1" x14ac:dyDescent="0.25">
      <c r="B166" s="199"/>
      <c r="C166" s="199"/>
      <c r="D166" s="239"/>
      <c r="E166" s="24"/>
      <c r="F166" s="24"/>
    </row>
    <row r="167" spans="2:6" s="2" customFormat="1" x14ac:dyDescent="0.25">
      <c r="B167" s="199"/>
      <c r="C167" s="199"/>
      <c r="D167" s="239"/>
      <c r="E167" s="24"/>
      <c r="F167" s="24"/>
    </row>
    <row r="168" spans="2:6" s="2" customFormat="1" x14ac:dyDescent="0.25">
      <c r="B168" s="199"/>
      <c r="C168" s="199"/>
      <c r="D168" s="239"/>
      <c r="E168" s="24"/>
      <c r="F168" s="24"/>
    </row>
    <row r="169" spans="2:6" s="2" customFormat="1" x14ac:dyDescent="0.25">
      <c r="B169" s="199"/>
      <c r="C169" s="199"/>
      <c r="D169" s="239"/>
      <c r="E169" s="24"/>
      <c r="F169" s="24"/>
    </row>
    <row r="170" spans="2:6" s="2" customFormat="1" x14ac:dyDescent="0.25">
      <c r="B170" s="199"/>
      <c r="C170" s="199"/>
      <c r="D170" s="239"/>
      <c r="E170" s="24"/>
      <c r="F170" s="24"/>
    </row>
    <row r="171" spans="2:6" s="2" customFormat="1" x14ac:dyDescent="0.25">
      <c r="B171" s="199"/>
      <c r="C171" s="199"/>
      <c r="D171" s="239"/>
      <c r="E171" s="24"/>
      <c r="F171" s="24"/>
    </row>
    <row r="172" spans="2:6" s="2" customFormat="1" x14ac:dyDescent="0.25">
      <c r="B172" s="199"/>
      <c r="C172" s="199"/>
      <c r="D172" s="239"/>
      <c r="E172" s="24"/>
      <c r="F172" s="24"/>
    </row>
    <row r="173" spans="2:6" s="2" customFormat="1" x14ac:dyDescent="0.25">
      <c r="B173" s="199"/>
      <c r="C173" s="199"/>
      <c r="D173" s="239"/>
      <c r="E173" s="24"/>
      <c r="F173" s="24"/>
    </row>
    <row r="174" spans="2:6" s="2" customFormat="1" x14ac:dyDescent="0.25">
      <c r="B174" s="199"/>
      <c r="C174" s="199"/>
      <c r="D174" s="239"/>
      <c r="E174" s="24"/>
      <c r="F174" s="24"/>
    </row>
    <row r="175" spans="2:6" s="2" customFormat="1" x14ac:dyDescent="0.25">
      <c r="B175" s="199"/>
      <c r="C175" s="199"/>
      <c r="D175" s="239"/>
      <c r="E175" s="24"/>
      <c r="F175" s="24"/>
    </row>
    <row r="176" spans="2:6" s="2" customFormat="1" x14ac:dyDescent="0.25">
      <c r="B176" s="199"/>
      <c r="C176" s="199"/>
      <c r="D176" s="239"/>
      <c r="E176" s="24"/>
      <c r="F176" s="24"/>
    </row>
    <row r="177" spans="2:6" s="2" customFormat="1" x14ac:dyDescent="0.25">
      <c r="B177" s="199"/>
      <c r="C177" s="199"/>
      <c r="D177" s="239"/>
      <c r="E177" s="24"/>
      <c r="F177" s="24"/>
    </row>
    <row r="178" spans="2:6" s="2" customFormat="1" x14ac:dyDescent="0.25">
      <c r="B178" s="199"/>
      <c r="C178" s="199"/>
      <c r="D178" s="239"/>
      <c r="E178" s="24"/>
      <c r="F178" s="24"/>
    </row>
    <row r="179" spans="2:6" s="2" customFormat="1" x14ac:dyDescent="0.25">
      <c r="B179" s="199"/>
      <c r="C179" s="199"/>
      <c r="D179" s="239"/>
      <c r="E179" s="24"/>
      <c r="F179" s="24"/>
    </row>
    <row r="180" spans="2:6" s="2" customFormat="1" x14ac:dyDescent="0.25">
      <c r="B180" s="199"/>
      <c r="C180" s="199"/>
      <c r="D180" s="239"/>
      <c r="E180" s="24"/>
      <c r="F180" s="24"/>
    </row>
    <row r="181" spans="2:6" s="2" customFormat="1" x14ac:dyDescent="0.25">
      <c r="B181" s="199"/>
      <c r="C181" s="199"/>
      <c r="D181" s="239"/>
      <c r="E181" s="24"/>
      <c r="F181" s="24"/>
    </row>
    <row r="182" spans="2:6" s="2" customFormat="1" x14ac:dyDescent="0.25">
      <c r="B182" s="199"/>
      <c r="C182" s="199"/>
      <c r="D182" s="239"/>
      <c r="E182" s="24"/>
      <c r="F182" s="24"/>
    </row>
    <row r="183" spans="2:6" s="2" customFormat="1" x14ac:dyDescent="0.25">
      <c r="B183" s="199"/>
      <c r="C183" s="199"/>
      <c r="D183" s="239"/>
      <c r="E183" s="24"/>
      <c r="F183" s="24"/>
    </row>
    <row r="184" spans="2:6" s="2" customFormat="1" x14ac:dyDescent="0.25">
      <c r="B184" s="199"/>
      <c r="C184" s="199"/>
      <c r="D184" s="239"/>
      <c r="E184" s="24"/>
      <c r="F184" s="24"/>
    </row>
    <row r="185" spans="2:6" s="2" customFormat="1" x14ac:dyDescent="0.25">
      <c r="B185" s="199"/>
      <c r="C185" s="199"/>
      <c r="D185" s="239"/>
      <c r="E185" s="24"/>
      <c r="F185" s="24"/>
    </row>
    <row r="186" spans="2:6" s="2" customFormat="1" x14ac:dyDescent="0.25">
      <c r="B186" s="199"/>
      <c r="C186" s="199"/>
      <c r="D186" s="239"/>
      <c r="E186" s="24"/>
      <c r="F186" s="24"/>
    </row>
    <row r="187" spans="2:6" s="2" customFormat="1" x14ac:dyDescent="0.25">
      <c r="B187" s="199"/>
      <c r="C187" s="199"/>
      <c r="D187" s="239"/>
      <c r="E187" s="24"/>
      <c r="F187" s="24"/>
    </row>
    <row r="188" spans="2:6" s="2" customFormat="1" x14ac:dyDescent="0.25">
      <c r="B188" s="199"/>
      <c r="C188" s="199"/>
      <c r="D188" s="239"/>
      <c r="E188" s="24"/>
      <c r="F188" s="24"/>
    </row>
    <row r="189" spans="2:6" s="2" customFormat="1" x14ac:dyDescent="0.25">
      <c r="B189" s="199"/>
      <c r="C189" s="199"/>
      <c r="D189" s="239"/>
      <c r="E189" s="24"/>
      <c r="F189" s="24"/>
    </row>
    <row r="190" spans="2:6" s="2" customFormat="1" x14ac:dyDescent="0.25">
      <c r="B190" s="199"/>
      <c r="C190" s="199"/>
      <c r="D190" s="239"/>
      <c r="E190" s="24"/>
      <c r="F190" s="24"/>
    </row>
    <row r="191" spans="2:6" s="2" customFormat="1" x14ac:dyDescent="0.25">
      <c r="B191" s="199"/>
      <c r="C191" s="199"/>
      <c r="D191" s="239"/>
      <c r="E191" s="24"/>
      <c r="F191" s="24"/>
    </row>
    <row r="192" spans="2:6" s="2" customFormat="1" x14ac:dyDescent="0.25">
      <c r="B192" s="199"/>
      <c r="C192" s="199"/>
      <c r="D192" s="239"/>
      <c r="E192" s="24"/>
      <c r="F192" s="24"/>
    </row>
    <row r="193" spans="2:6" s="2" customFormat="1" x14ac:dyDescent="0.25">
      <c r="B193" s="199"/>
      <c r="C193" s="199"/>
      <c r="D193" s="239"/>
      <c r="E193" s="24"/>
      <c r="F193" s="24"/>
    </row>
    <row r="194" spans="2:6" s="2" customFormat="1" x14ac:dyDescent="0.25">
      <c r="B194" s="199"/>
      <c r="C194" s="199"/>
      <c r="D194" s="239"/>
      <c r="E194" s="24"/>
      <c r="F194" s="24"/>
    </row>
    <row r="195" spans="2:6" s="2" customFormat="1" x14ac:dyDescent="0.25">
      <c r="B195" s="199"/>
      <c r="C195" s="199"/>
      <c r="D195" s="239"/>
      <c r="E195" s="24"/>
      <c r="F195" s="24"/>
    </row>
    <row r="196" spans="2:6" s="2" customFormat="1" x14ac:dyDescent="0.25">
      <c r="B196" s="199"/>
      <c r="C196" s="199"/>
      <c r="D196" s="239"/>
      <c r="E196" s="24"/>
      <c r="F196" s="24"/>
    </row>
    <row r="197" spans="2:6" s="2" customFormat="1" x14ac:dyDescent="0.25">
      <c r="B197" s="199"/>
      <c r="C197" s="199"/>
      <c r="D197" s="239"/>
      <c r="E197" s="24"/>
      <c r="F197" s="24"/>
    </row>
    <row r="198" spans="2:6" s="2" customFormat="1" x14ac:dyDescent="0.25">
      <c r="B198" s="199"/>
      <c r="C198" s="199"/>
      <c r="D198" s="239"/>
      <c r="E198" s="24"/>
      <c r="F198" s="24"/>
    </row>
    <row r="199" spans="2:6" s="2" customFormat="1" x14ac:dyDescent="0.25">
      <c r="B199" s="199"/>
      <c r="C199" s="199"/>
      <c r="D199" s="239"/>
      <c r="E199" s="24"/>
      <c r="F199" s="24"/>
    </row>
    <row r="200" spans="2:6" s="2" customFormat="1" x14ac:dyDescent="0.25">
      <c r="B200" s="199"/>
      <c r="C200" s="199"/>
      <c r="D200" s="239"/>
      <c r="E200" s="24"/>
      <c r="F200" s="24"/>
    </row>
    <row r="201" spans="2:6" s="2" customFormat="1" x14ac:dyDescent="0.25">
      <c r="B201" s="199"/>
      <c r="C201" s="199"/>
      <c r="D201" s="239"/>
      <c r="E201" s="24"/>
      <c r="F201" s="24"/>
    </row>
    <row r="202" spans="2:6" s="2" customFormat="1" x14ac:dyDescent="0.25">
      <c r="B202" s="199"/>
      <c r="C202" s="199"/>
      <c r="D202" s="239"/>
      <c r="E202" s="24"/>
      <c r="F202" s="24"/>
    </row>
    <row r="203" spans="2:6" s="2" customFormat="1" x14ac:dyDescent="0.25">
      <c r="B203" s="199"/>
      <c r="C203" s="199"/>
      <c r="D203" s="239"/>
      <c r="E203" s="24"/>
      <c r="F203" s="24"/>
    </row>
    <row r="204" spans="2:6" s="2" customFormat="1" x14ac:dyDescent="0.25">
      <c r="B204" s="199"/>
      <c r="C204" s="199"/>
      <c r="D204" s="239"/>
      <c r="E204" s="24"/>
      <c r="F204" s="24"/>
    </row>
    <row r="205" spans="2:6" s="2" customFormat="1" x14ac:dyDescent="0.25">
      <c r="B205" s="199"/>
      <c r="C205" s="199"/>
      <c r="D205" s="239"/>
      <c r="E205" s="24"/>
      <c r="F205" s="24"/>
    </row>
    <row r="206" spans="2:6" s="2" customFormat="1" x14ac:dyDescent="0.25">
      <c r="B206" s="199"/>
      <c r="C206" s="199"/>
      <c r="D206" s="239"/>
      <c r="E206" s="24"/>
      <c r="F206" s="24"/>
    </row>
    <row r="207" spans="2:6" s="2" customFormat="1" x14ac:dyDescent="0.25">
      <c r="B207" s="199"/>
      <c r="C207" s="199"/>
      <c r="D207" s="239"/>
      <c r="E207" s="24"/>
      <c r="F207" s="24"/>
    </row>
    <row r="208" spans="2:6" s="2" customFormat="1" x14ac:dyDescent="0.25">
      <c r="B208" s="199"/>
      <c r="C208" s="199"/>
      <c r="D208" s="239"/>
      <c r="E208" s="24"/>
      <c r="F208" s="24"/>
    </row>
    <row r="209" spans="2:6" s="2" customFormat="1" x14ac:dyDescent="0.25">
      <c r="B209" s="199"/>
      <c r="C209" s="199"/>
      <c r="D209" s="239"/>
      <c r="E209" s="24"/>
      <c r="F209" s="24"/>
    </row>
    <row r="210" spans="2:6" s="2" customFormat="1" x14ac:dyDescent="0.25">
      <c r="B210" s="199"/>
      <c r="C210" s="199"/>
      <c r="D210" s="239"/>
      <c r="E210" s="24"/>
      <c r="F210" s="24"/>
    </row>
    <row r="211" spans="2:6" s="2" customFormat="1" x14ac:dyDescent="0.25">
      <c r="B211" s="199"/>
      <c r="C211" s="199"/>
      <c r="D211" s="239"/>
      <c r="E211" s="24"/>
      <c r="F211" s="24"/>
    </row>
    <row r="212" spans="2:6" s="2" customFormat="1" x14ac:dyDescent="0.25">
      <c r="B212" s="199"/>
      <c r="C212" s="199"/>
      <c r="D212" s="239"/>
      <c r="E212" s="24"/>
      <c r="F212" s="24"/>
    </row>
    <row r="213" spans="2:6" s="2" customFormat="1" x14ac:dyDescent="0.25">
      <c r="B213" s="199"/>
      <c r="C213" s="199"/>
      <c r="D213" s="239"/>
      <c r="E213" s="24"/>
      <c r="F213" s="24"/>
    </row>
    <row r="214" spans="2:6" s="2" customFormat="1" x14ac:dyDescent="0.25">
      <c r="B214" s="199"/>
      <c r="C214" s="199"/>
      <c r="D214" s="239"/>
      <c r="E214" s="24"/>
      <c r="F214" s="24"/>
    </row>
    <row r="215" spans="2:6" s="2" customFormat="1" x14ac:dyDescent="0.25">
      <c r="B215" s="199"/>
      <c r="C215" s="199"/>
      <c r="D215" s="239"/>
      <c r="E215" s="24"/>
      <c r="F215" s="24"/>
    </row>
    <row r="216" spans="2:6" s="2" customFormat="1" x14ac:dyDescent="0.25">
      <c r="B216" s="199"/>
      <c r="C216" s="199"/>
      <c r="D216" s="239"/>
      <c r="E216" s="24"/>
      <c r="F216" s="24"/>
    </row>
    <row r="217" spans="2:6" s="2" customFormat="1" x14ac:dyDescent="0.25">
      <c r="B217" s="199"/>
      <c r="C217" s="199"/>
      <c r="D217" s="239"/>
      <c r="E217" s="24"/>
      <c r="F217" s="24"/>
    </row>
    <row r="218" spans="2:6" s="2" customFormat="1" x14ac:dyDescent="0.25">
      <c r="B218" s="199"/>
      <c r="C218" s="199"/>
      <c r="D218" s="239"/>
      <c r="E218" s="24"/>
      <c r="F218" s="24"/>
    </row>
    <row r="219" spans="2:6" s="2" customFormat="1" x14ac:dyDescent="0.25">
      <c r="B219" s="199"/>
      <c r="C219" s="199"/>
      <c r="D219" s="239"/>
      <c r="E219" s="24"/>
      <c r="F219" s="24"/>
    </row>
    <row r="220" spans="2:6" s="2" customFormat="1" x14ac:dyDescent="0.25">
      <c r="B220" s="199"/>
      <c r="C220" s="199"/>
      <c r="D220" s="239"/>
      <c r="E220" s="24"/>
      <c r="F220" s="24"/>
    </row>
    <row r="221" spans="2:6" s="2" customFormat="1" x14ac:dyDescent="0.25">
      <c r="B221" s="199"/>
      <c r="C221" s="199"/>
      <c r="D221" s="239"/>
      <c r="E221" s="24"/>
      <c r="F221" s="24"/>
    </row>
    <row r="222" spans="2:6" s="2" customFormat="1" x14ac:dyDescent="0.25">
      <c r="B222" s="199"/>
      <c r="C222" s="199"/>
      <c r="D222" s="239"/>
      <c r="E222" s="24"/>
      <c r="F222" s="24"/>
    </row>
    <row r="223" spans="2:6" s="2" customFormat="1" x14ac:dyDescent="0.25">
      <c r="B223" s="199"/>
      <c r="C223" s="199"/>
      <c r="D223" s="239"/>
      <c r="E223" s="24"/>
      <c r="F223" s="24"/>
    </row>
    <row r="224" spans="2:6" s="2" customFormat="1" x14ac:dyDescent="0.25">
      <c r="B224" s="199"/>
      <c r="C224" s="199"/>
      <c r="D224" s="239"/>
      <c r="E224" s="24"/>
      <c r="F224" s="24"/>
    </row>
    <row r="225" spans="2:6" s="2" customFormat="1" x14ac:dyDescent="0.25">
      <c r="B225" s="199"/>
      <c r="C225" s="199"/>
      <c r="D225" s="239"/>
      <c r="E225" s="24"/>
      <c r="F225" s="24"/>
    </row>
    <row r="226" spans="2:6" s="2" customFormat="1" x14ac:dyDescent="0.25">
      <c r="B226" s="199"/>
      <c r="C226" s="199"/>
      <c r="D226" s="239"/>
      <c r="E226" s="24"/>
      <c r="F226" s="24"/>
    </row>
    <row r="227" spans="2:6" s="2" customFormat="1" x14ac:dyDescent="0.25">
      <c r="B227" s="199"/>
      <c r="C227" s="199"/>
      <c r="D227" s="239"/>
      <c r="E227" s="24"/>
      <c r="F227" s="24"/>
    </row>
    <row r="228" spans="2:6" s="2" customFormat="1" x14ac:dyDescent="0.25">
      <c r="B228" s="199"/>
      <c r="C228" s="199"/>
      <c r="D228" s="239"/>
      <c r="E228" s="24"/>
      <c r="F228" s="24"/>
    </row>
    <row r="229" spans="2:6" s="2" customFormat="1" x14ac:dyDescent="0.25">
      <c r="B229" s="199"/>
      <c r="C229" s="199"/>
      <c r="D229" s="239"/>
      <c r="E229" s="24"/>
      <c r="F229" s="24"/>
    </row>
    <row r="230" spans="2:6" s="2" customFormat="1" x14ac:dyDescent="0.25">
      <c r="B230" s="199"/>
      <c r="C230" s="199"/>
      <c r="D230" s="239"/>
      <c r="E230" s="24"/>
      <c r="F230" s="24"/>
    </row>
    <row r="231" spans="2:6" s="2" customFormat="1" x14ac:dyDescent="0.25">
      <c r="B231" s="199"/>
      <c r="C231" s="199"/>
      <c r="D231" s="239"/>
      <c r="E231" s="24"/>
      <c r="F231" s="24"/>
    </row>
    <row r="232" spans="2:6" s="2" customFormat="1" x14ac:dyDescent="0.25">
      <c r="B232" s="199"/>
      <c r="C232" s="199"/>
      <c r="D232" s="239"/>
      <c r="E232" s="24"/>
      <c r="F232" s="24"/>
    </row>
    <row r="233" spans="2:6" s="2" customFormat="1" x14ac:dyDescent="0.25">
      <c r="B233" s="199"/>
      <c r="C233" s="199"/>
      <c r="D233" s="239"/>
      <c r="E233" s="24"/>
      <c r="F233" s="24"/>
    </row>
    <row r="234" spans="2:6" s="2" customFormat="1" x14ac:dyDescent="0.25">
      <c r="B234" s="199"/>
      <c r="C234" s="199"/>
      <c r="D234" s="239"/>
      <c r="E234" s="24"/>
      <c r="F234" s="24"/>
    </row>
    <row r="235" spans="2:6" s="2" customFormat="1" x14ac:dyDescent="0.25">
      <c r="B235" s="199"/>
      <c r="C235" s="199"/>
      <c r="D235" s="239"/>
      <c r="E235" s="24"/>
      <c r="F235" s="24"/>
    </row>
    <row r="236" spans="2:6" s="2" customFormat="1" x14ac:dyDescent="0.25">
      <c r="B236" s="199"/>
      <c r="C236" s="199"/>
      <c r="D236" s="239"/>
      <c r="E236" s="24"/>
      <c r="F236" s="24"/>
    </row>
    <row r="237" spans="2:6" s="2" customFormat="1" x14ac:dyDescent="0.25">
      <c r="B237" s="199"/>
      <c r="C237" s="199"/>
      <c r="D237" s="239"/>
      <c r="E237" s="24"/>
      <c r="F237" s="24"/>
    </row>
    <row r="238" spans="2:6" s="2" customFormat="1" x14ac:dyDescent="0.25">
      <c r="B238" s="199"/>
      <c r="C238" s="199"/>
      <c r="D238" s="239"/>
      <c r="E238" s="24"/>
      <c r="F238" s="24"/>
    </row>
    <row r="239" spans="2:6" s="2" customFormat="1" x14ac:dyDescent="0.25">
      <c r="B239" s="199"/>
      <c r="C239" s="199"/>
      <c r="D239" s="239"/>
      <c r="E239" s="24"/>
      <c r="F239" s="24"/>
    </row>
    <row r="240" spans="2:6" s="2" customFormat="1" x14ac:dyDescent="0.25">
      <c r="B240" s="199"/>
      <c r="C240" s="199"/>
      <c r="D240" s="239"/>
      <c r="E240" s="24"/>
      <c r="F240" s="24"/>
    </row>
    <row r="241" spans="2:6" s="2" customFormat="1" x14ac:dyDescent="0.25">
      <c r="B241" s="199"/>
      <c r="C241" s="199"/>
      <c r="D241" s="239"/>
      <c r="E241" s="24"/>
      <c r="F241" s="24"/>
    </row>
    <row r="242" spans="2:6" s="2" customFormat="1" x14ac:dyDescent="0.25">
      <c r="B242" s="199"/>
      <c r="C242" s="199"/>
      <c r="D242" s="239"/>
      <c r="E242" s="24"/>
      <c r="F242" s="24"/>
    </row>
    <row r="243" spans="2:6" s="2" customFormat="1" x14ac:dyDescent="0.25">
      <c r="B243" s="199"/>
      <c r="C243" s="199"/>
      <c r="D243" s="239"/>
      <c r="E243" s="24"/>
      <c r="F243" s="24"/>
    </row>
    <row r="244" spans="2:6" s="2" customFormat="1" x14ac:dyDescent="0.25">
      <c r="B244" s="199"/>
      <c r="C244" s="199"/>
      <c r="D244" s="239"/>
      <c r="E244" s="24"/>
      <c r="F244" s="24"/>
    </row>
    <row r="245" spans="2:6" s="2" customFormat="1" x14ac:dyDescent="0.25">
      <c r="B245" s="199"/>
      <c r="C245" s="199"/>
      <c r="D245" s="239"/>
      <c r="E245" s="24"/>
      <c r="F245" s="24"/>
    </row>
    <row r="246" spans="2:6" s="2" customFormat="1" x14ac:dyDescent="0.25">
      <c r="B246" s="199"/>
      <c r="C246" s="199"/>
      <c r="D246" s="239"/>
      <c r="E246" s="24"/>
      <c r="F246" s="24"/>
    </row>
    <row r="247" spans="2:6" s="2" customFormat="1" x14ac:dyDescent="0.25">
      <c r="B247" s="199"/>
      <c r="C247" s="199"/>
      <c r="D247" s="239"/>
      <c r="E247" s="24"/>
      <c r="F247" s="24"/>
    </row>
    <row r="248" spans="2:6" s="2" customFormat="1" x14ac:dyDescent="0.25">
      <c r="B248" s="199"/>
      <c r="C248" s="199"/>
      <c r="D248" s="239"/>
      <c r="E248" s="24"/>
      <c r="F248" s="24"/>
    </row>
    <row r="249" spans="2:6" s="2" customFormat="1" x14ac:dyDescent="0.25">
      <c r="B249" s="199"/>
      <c r="C249" s="199"/>
      <c r="D249" s="239"/>
      <c r="E249" s="24"/>
      <c r="F249" s="24"/>
    </row>
    <row r="250" spans="2:6" s="2" customFormat="1" x14ac:dyDescent="0.25">
      <c r="B250" s="199"/>
      <c r="C250" s="199"/>
      <c r="D250" s="239"/>
      <c r="E250" s="24"/>
      <c r="F250" s="24"/>
    </row>
    <row r="251" spans="2:6" s="2" customFormat="1" x14ac:dyDescent="0.25">
      <c r="B251" s="199"/>
      <c r="C251" s="199"/>
      <c r="D251" s="239"/>
      <c r="E251" s="24"/>
      <c r="F251" s="24"/>
    </row>
    <row r="252" spans="2:6" s="2" customFormat="1" x14ac:dyDescent="0.25">
      <c r="B252" s="199"/>
      <c r="C252" s="199"/>
      <c r="D252" s="239"/>
      <c r="E252" s="24"/>
      <c r="F252" s="24"/>
    </row>
    <row r="253" spans="2:6" s="2" customFormat="1" x14ac:dyDescent="0.25">
      <c r="B253" s="199"/>
      <c r="C253" s="199"/>
      <c r="D253" s="239"/>
      <c r="E253" s="24"/>
      <c r="F253" s="24"/>
    </row>
    <row r="254" spans="2:6" s="2" customFormat="1" x14ac:dyDescent="0.25">
      <c r="B254" s="199"/>
      <c r="C254" s="199"/>
      <c r="D254" s="239"/>
      <c r="E254" s="24"/>
      <c r="F254" s="24"/>
    </row>
    <row r="255" spans="2:6" s="2" customFormat="1" x14ac:dyDescent="0.25">
      <c r="B255" s="199"/>
      <c r="C255" s="199"/>
      <c r="D255" s="239"/>
      <c r="E255" s="24"/>
      <c r="F255" s="24"/>
    </row>
    <row r="256" spans="2:6" s="2" customFormat="1" x14ac:dyDescent="0.25">
      <c r="B256" s="199"/>
      <c r="C256" s="199"/>
      <c r="D256" s="239"/>
      <c r="E256" s="24"/>
      <c r="F256" s="24"/>
    </row>
    <row r="257" spans="2:6" s="2" customFormat="1" x14ac:dyDescent="0.25">
      <c r="B257" s="199"/>
      <c r="C257" s="199"/>
      <c r="D257" s="239"/>
      <c r="E257" s="24"/>
      <c r="F257" s="24"/>
    </row>
    <row r="258" spans="2:6" s="2" customFormat="1" x14ac:dyDescent="0.25">
      <c r="B258" s="199"/>
      <c r="C258" s="199"/>
      <c r="D258" s="239"/>
      <c r="E258" s="24"/>
      <c r="F258" s="24"/>
    </row>
    <row r="259" spans="2:6" s="2" customFormat="1" x14ac:dyDescent="0.25">
      <c r="B259" s="199"/>
      <c r="C259" s="199"/>
      <c r="D259" s="239"/>
      <c r="E259" s="24"/>
      <c r="F259" s="24"/>
    </row>
    <row r="260" spans="2:6" s="2" customFormat="1" x14ac:dyDescent="0.25">
      <c r="B260" s="199"/>
      <c r="C260" s="199"/>
      <c r="D260" s="239"/>
      <c r="E260" s="24"/>
      <c r="F260" s="24"/>
    </row>
    <row r="261" spans="2:6" s="2" customFormat="1" x14ac:dyDescent="0.25">
      <c r="B261" s="199"/>
      <c r="C261" s="199"/>
      <c r="D261" s="239"/>
      <c r="E261" s="24"/>
      <c r="F261" s="24"/>
    </row>
    <row r="262" spans="2:6" s="2" customFormat="1" x14ac:dyDescent="0.25">
      <c r="B262" s="199"/>
      <c r="C262" s="199"/>
      <c r="D262" s="239"/>
      <c r="E262" s="24"/>
      <c r="F262" s="24"/>
    </row>
    <row r="263" spans="2:6" s="2" customFormat="1" x14ac:dyDescent="0.25">
      <c r="B263" s="199"/>
      <c r="C263" s="199"/>
      <c r="D263" s="239"/>
      <c r="E263" s="24"/>
      <c r="F263" s="24"/>
    </row>
    <row r="264" spans="2:6" s="2" customFormat="1" x14ac:dyDescent="0.25">
      <c r="B264" s="199"/>
      <c r="C264" s="199"/>
      <c r="D264" s="239"/>
      <c r="E264" s="24"/>
      <c r="F264" s="24"/>
    </row>
    <row r="265" spans="2:6" s="2" customFormat="1" x14ac:dyDescent="0.25">
      <c r="B265" s="199"/>
      <c r="C265" s="199"/>
      <c r="D265" s="239"/>
      <c r="E265" s="24"/>
      <c r="F265" s="24"/>
    </row>
    <row r="266" spans="2:6" s="2" customFormat="1" x14ac:dyDescent="0.25">
      <c r="B266" s="199"/>
      <c r="C266" s="199"/>
      <c r="D266" s="239"/>
      <c r="E266" s="24"/>
      <c r="F266" s="24"/>
    </row>
    <row r="267" spans="2:6" s="2" customFormat="1" x14ac:dyDescent="0.25">
      <c r="B267" s="199"/>
      <c r="C267" s="199"/>
      <c r="D267" s="239"/>
      <c r="E267" s="24"/>
      <c r="F267" s="24"/>
    </row>
    <row r="268" spans="2:6" s="2" customFormat="1" x14ac:dyDescent="0.25">
      <c r="B268" s="199"/>
      <c r="C268" s="199"/>
      <c r="D268" s="239"/>
      <c r="E268" s="24"/>
      <c r="F268" s="24"/>
    </row>
    <row r="269" spans="2:6" s="2" customFormat="1" x14ac:dyDescent="0.25">
      <c r="B269" s="199"/>
      <c r="C269" s="199"/>
      <c r="D269" s="239"/>
      <c r="E269" s="24"/>
      <c r="F269" s="24"/>
    </row>
    <row r="270" spans="2:6" s="2" customFormat="1" x14ac:dyDescent="0.25">
      <c r="B270" s="199"/>
      <c r="C270" s="199"/>
      <c r="D270" s="239"/>
      <c r="E270" s="24"/>
      <c r="F270" s="24"/>
    </row>
    <row r="271" spans="2:6" s="2" customFormat="1" x14ac:dyDescent="0.25">
      <c r="B271" s="199"/>
      <c r="C271" s="199"/>
      <c r="D271" s="239"/>
      <c r="E271" s="24"/>
      <c r="F271" s="24"/>
    </row>
    <row r="272" spans="2:6" s="2" customFormat="1" x14ac:dyDescent="0.25">
      <c r="B272" s="199"/>
      <c r="C272" s="199"/>
      <c r="D272" s="239"/>
      <c r="E272" s="24"/>
      <c r="F272" s="24"/>
    </row>
    <row r="273" spans="2:6" s="2" customFormat="1" x14ac:dyDescent="0.25">
      <c r="B273" s="199"/>
      <c r="C273" s="199"/>
      <c r="D273" s="239"/>
      <c r="E273" s="24"/>
      <c r="F273" s="24"/>
    </row>
    <row r="274" spans="2:6" s="2" customFormat="1" x14ac:dyDescent="0.25">
      <c r="B274" s="199"/>
      <c r="C274" s="199"/>
      <c r="D274" s="239"/>
      <c r="E274" s="24"/>
      <c r="F274" s="24"/>
    </row>
    <row r="275" spans="2:6" s="2" customFormat="1" x14ac:dyDescent="0.25">
      <c r="B275" s="199"/>
      <c r="C275" s="199"/>
      <c r="D275" s="239"/>
      <c r="E275" s="24"/>
      <c r="F275" s="24"/>
    </row>
    <row r="276" spans="2:6" s="2" customFormat="1" x14ac:dyDescent="0.25">
      <c r="B276" s="199"/>
      <c r="C276" s="199"/>
      <c r="D276" s="239"/>
      <c r="E276" s="24"/>
      <c r="F276" s="24"/>
    </row>
    <row r="277" spans="2:6" s="2" customFormat="1" x14ac:dyDescent="0.25">
      <c r="B277" s="199"/>
      <c r="C277" s="199"/>
      <c r="D277" s="239"/>
      <c r="E277" s="24"/>
      <c r="F277" s="24"/>
    </row>
    <row r="278" spans="2:6" s="2" customFormat="1" x14ac:dyDescent="0.25">
      <c r="B278" s="199"/>
      <c r="C278" s="199"/>
      <c r="D278" s="239"/>
      <c r="E278" s="24"/>
      <c r="F278" s="24"/>
    </row>
    <row r="279" spans="2:6" s="2" customFormat="1" x14ac:dyDescent="0.25">
      <c r="B279" s="199"/>
      <c r="C279" s="199"/>
      <c r="D279" s="239"/>
      <c r="E279" s="24"/>
      <c r="F279" s="24"/>
    </row>
    <row r="280" spans="2:6" s="2" customFormat="1" x14ac:dyDescent="0.25">
      <c r="B280" s="199"/>
      <c r="C280" s="199"/>
      <c r="D280" s="239"/>
      <c r="E280" s="24"/>
      <c r="F280" s="24"/>
    </row>
    <row r="281" spans="2:6" s="2" customFormat="1" x14ac:dyDescent="0.25">
      <c r="B281" s="199"/>
      <c r="C281" s="199"/>
      <c r="D281" s="239"/>
      <c r="E281" s="24"/>
      <c r="F281" s="24"/>
    </row>
    <row r="282" spans="2:6" s="2" customFormat="1" x14ac:dyDescent="0.25">
      <c r="B282" s="199"/>
      <c r="C282" s="199"/>
      <c r="D282" s="239"/>
      <c r="E282" s="24"/>
      <c r="F282" s="24"/>
    </row>
    <row r="283" spans="2:6" s="2" customFormat="1" x14ac:dyDescent="0.25">
      <c r="B283" s="199"/>
      <c r="C283" s="199"/>
      <c r="D283" s="239"/>
      <c r="E283" s="24"/>
      <c r="F283" s="24"/>
    </row>
    <row r="284" spans="2:6" s="2" customFormat="1" x14ac:dyDescent="0.25">
      <c r="B284" s="199"/>
      <c r="C284" s="199"/>
      <c r="D284" s="239"/>
      <c r="E284" s="24"/>
      <c r="F284" s="24"/>
    </row>
    <row r="285" spans="2:6" s="2" customFormat="1" x14ac:dyDescent="0.25">
      <c r="B285" s="199"/>
      <c r="C285" s="199"/>
      <c r="D285" s="239"/>
      <c r="E285" s="24"/>
      <c r="F285" s="24"/>
    </row>
    <row r="286" spans="2:6" s="2" customFormat="1" x14ac:dyDescent="0.25">
      <c r="B286" s="199"/>
      <c r="C286" s="199"/>
      <c r="D286" s="239"/>
      <c r="E286" s="24"/>
      <c r="F286" s="24"/>
    </row>
    <row r="287" spans="2:6" s="2" customFormat="1" x14ac:dyDescent="0.25">
      <c r="B287" s="199"/>
      <c r="C287" s="199"/>
      <c r="D287" s="239"/>
      <c r="E287" s="24"/>
      <c r="F287" s="24"/>
    </row>
    <row r="288" spans="2:6" s="2" customFormat="1" x14ac:dyDescent="0.25">
      <c r="B288" s="199"/>
      <c r="C288" s="199"/>
      <c r="D288" s="239"/>
      <c r="E288" s="24"/>
      <c r="F288" s="24"/>
    </row>
    <row r="289" spans="2:6" s="2" customFormat="1" x14ac:dyDescent="0.25">
      <c r="B289" s="199"/>
      <c r="C289" s="199"/>
      <c r="D289" s="239"/>
      <c r="E289" s="24"/>
      <c r="F289" s="24"/>
    </row>
    <row r="290" spans="2:6" s="2" customFormat="1" x14ac:dyDescent="0.25">
      <c r="B290" s="199"/>
      <c r="C290" s="199"/>
      <c r="D290" s="239"/>
      <c r="E290" s="24"/>
      <c r="F290" s="24"/>
    </row>
    <row r="291" spans="2:6" s="2" customFormat="1" x14ac:dyDescent="0.25">
      <c r="B291" s="199"/>
      <c r="C291" s="199"/>
      <c r="D291" s="239"/>
      <c r="E291" s="24"/>
      <c r="F291" s="24"/>
    </row>
    <row r="292" spans="2:6" s="2" customFormat="1" x14ac:dyDescent="0.25">
      <c r="B292" s="199"/>
      <c r="C292" s="199"/>
      <c r="D292" s="239"/>
      <c r="E292" s="24"/>
      <c r="F292" s="24"/>
    </row>
    <row r="293" spans="2:6" s="2" customFormat="1" x14ac:dyDescent="0.25">
      <c r="B293" s="199"/>
      <c r="C293" s="199"/>
      <c r="D293" s="239"/>
      <c r="E293" s="24"/>
      <c r="F293" s="24"/>
    </row>
    <row r="294" spans="2:6" s="2" customFormat="1" x14ac:dyDescent="0.25">
      <c r="B294" s="199"/>
      <c r="C294" s="199"/>
      <c r="D294" s="239"/>
      <c r="E294" s="24"/>
      <c r="F294" s="24"/>
    </row>
    <row r="295" spans="2:6" s="2" customFormat="1" x14ac:dyDescent="0.25">
      <c r="B295" s="199"/>
      <c r="C295" s="199"/>
      <c r="D295" s="239"/>
      <c r="E295" s="24"/>
      <c r="F295" s="24"/>
    </row>
    <row r="296" spans="2:6" s="2" customFormat="1" x14ac:dyDescent="0.25">
      <c r="B296" s="199"/>
      <c r="C296" s="199"/>
      <c r="D296" s="239"/>
      <c r="E296" s="24"/>
      <c r="F296" s="24"/>
    </row>
    <row r="297" spans="2:6" s="2" customFormat="1" x14ac:dyDescent="0.25">
      <c r="B297" s="199"/>
      <c r="C297" s="199"/>
      <c r="D297" s="239"/>
      <c r="E297" s="24"/>
      <c r="F297" s="24"/>
    </row>
    <row r="298" spans="2:6" s="2" customFormat="1" x14ac:dyDescent="0.25">
      <c r="B298" s="199"/>
      <c r="C298" s="199"/>
      <c r="D298" s="239"/>
      <c r="E298" s="24"/>
      <c r="F298" s="24"/>
    </row>
    <row r="299" spans="2:6" s="2" customFormat="1" x14ac:dyDescent="0.25">
      <c r="B299" s="199"/>
      <c r="C299" s="199"/>
      <c r="D299" s="239"/>
      <c r="E299" s="24"/>
      <c r="F299" s="24"/>
    </row>
    <row r="300" spans="2:6" s="2" customFormat="1" x14ac:dyDescent="0.25">
      <c r="B300" s="199"/>
      <c r="C300" s="199"/>
      <c r="D300" s="239"/>
      <c r="E300" s="24"/>
      <c r="F300" s="24"/>
    </row>
    <row r="301" spans="2:6" s="2" customFormat="1" x14ac:dyDescent="0.25">
      <c r="B301" s="199"/>
      <c r="C301" s="199"/>
      <c r="D301" s="239"/>
      <c r="E301" s="24"/>
      <c r="F301" s="24"/>
    </row>
    <row r="302" spans="2:6" s="2" customFormat="1" x14ac:dyDescent="0.25">
      <c r="B302" s="199"/>
      <c r="C302" s="199"/>
      <c r="D302" s="239"/>
      <c r="E302" s="24"/>
      <c r="F302" s="24"/>
    </row>
    <row r="303" spans="2:6" s="2" customFormat="1" x14ac:dyDescent="0.25">
      <c r="B303" s="199"/>
      <c r="C303" s="199"/>
      <c r="D303" s="239"/>
      <c r="E303" s="24"/>
      <c r="F303" s="24"/>
    </row>
    <row r="304" spans="2:6" s="2" customFormat="1" x14ac:dyDescent="0.25">
      <c r="B304" s="199"/>
      <c r="C304" s="199"/>
      <c r="D304" s="239"/>
      <c r="E304" s="24"/>
      <c r="F304" s="24"/>
    </row>
    <row r="305" spans="2:6" s="2" customFormat="1" x14ac:dyDescent="0.25">
      <c r="B305" s="199"/>
      <c r="C305" s="199"/>
      <c r="D305" s="239"/>
      <c r="E305" s="24"/>
      <c r="F305" s="24"/>
    </row>
    <row r="306" spans="2:6" s="2" customFormat="1" x14ac:dyDescent="0.25">
      <c r="B306" s="199"/>
      <c r="C306" s="199"/>
      <c r="D306" s="239"/>
      <c r="E306" s="24"/>
      <c r="F306" s="24"/>
    </row>
    <row r="307" spans="2:6" s="2" customFormat="1" x14ac:dyDescent="0.25">
      <c r="B307" s="199"/>
      <c r="C307" s="199"/>
      <c r="D307" s="239"/>
      <c r="E307" s="24"/>
      <c r="F307" s="24"/>
    </row>
    <row r="308" spans="2:6" s="2" customFormat="1" x14ac:dyDescent="0.25">
      <c r="B308" s="199"/>
      <c r="C308" s="199"/>
      <c r="D308" s="239"/>
      <c r="E308" s="24"/>
      <c r="F308" s="24"/>
    </row>
    <row r="309" spans="2:6" s="2" customFormat="1" x14ac:dyDescent="0.25">
      <c r="B309" s="199"/>
      <c r="C309" s="199"/>
      <c r="D309" s="239"/>
      <c r="E309" s="24"/>
      <c r="F309" s="24"/>
    </row>
    <row r="310" spans="2:6" s="2" customFormat="1" x14ac:dyDescent="0.25">
      <c r="B310" s="199"/>
      <c r="C310" s="199"/>
      <c r="D310" s="239"/>
      <c r="E310" s="24"/>
      <c r="F310" s="24"/>
    </row>
    <row r="311" spans="2:6" s="2" customFormat="1" x14ac:dyDescent="0.25">
      <c r="B311" s="199"/>
      <c r="C311" s="199"/>
      <c r="D311" s="239"/>
      <c r="E311" s="24"/>
      <c r="F311" s="24"/>
    </row>
    <row r="312" spans="2:6" s="2" customFormat="1" x14ac:dyDescent="0.25">
      <c r="B312" s="199"/>
      <c r="C312" s="199"/>
      <c r="D312" s="239"/>
      <c r="E312" s="24"/>
      <c r="F312" s="24"/>
    </row>
    <row r="313" spans="2:6" s="2" customFormat="1" x14ac:dyDescent="0.25">
      <c r="B313" s="199"/>
      <c r="C313" s="199"/>
      <c r="D313" s="239"/>
      <c r="E313" s="24"/>
      <c r="F313" s="24"/>
    </row>
    <row r="314" spans="2:6" s="2" customFormat="1" x14ac:dyDescent="0.25">
      <c r="B314" s="199"/>
      <c r="C314" s="199"/>
      <c r="D314" s="239"/>
      <c r="E314" s="24"/>
      <c r="F314" s="24"/>
    </row>
    <row r="315" spans="2:6" s="2" customFormat="1" x14ac:dyDescent="0.25">
      <c r="B315" s="199"/>
      <c r="C315" s="199"/>
      <c r="D315" s="239"/>
      <c r="E315" s="24"/>
      <c r="F315" s="24"/>
    </row>
    <row r="316" spans="2:6" s="2" customFormat="1" x14ac:dyDescent="0.25">
      <c r="B316" s="199"/>
      <c r="C316" s="199"/>
      <c r="D316" s="239"/>
      <c r="E316" s="24"/>
      <c r="F316" s="24"/>
    </row>
    <row r="317" spans="2:6" s="2" customFormat="1" x14ac:dyDescent="0.25">
      <c r="B317" s="199"/>
      <c r="C317" s="199"/>
      <c r="D317" s="239"/>
      <c r="E317" s="24"/>
      <c r="F317" s="24"/>
    </row>
    <row r="318" spans="2:6" s="2" customFormat="1" x14ac:dyDescent="0.25">
      <c r="B318" s="199"/>
      <c r="C318" s="199"/>
      <c r="D318" s="239"/>
      <c r="E318" s="24"/>
      <c r="F318" s="24"/>
    </row>
    <row r="319" spans="2:6" s="2" customFormat="1" x14ac:dyDescent="0.25">
      <c r="B319" s="199"/>
      <c r="C319" s="199"/>
      <c r="D319" s="239"/>
      <c r="E319" s="24"/>
      <c r="F319" s="24"/>
    </row>
    <row r="320" spans="2:6" s="2" customFormat="1" x14ac:dyDescent="0.25">
      <c r="B320" s="199"/>
      <c r="C320" s="199"/>
      <c r="D320" s="239"/>
      <c r="E320" s="24"/>
      <c r="F320" s="24"/>
    </row>
    <row r="321" spans="2:6" s="2" customFormat="1" x14ac:dyDescent="0.25">
      <c r="B321" s="199"/>
      <c r="C321" s="199"/>
      <c r="D321" s="239"/>
      <c r="E321" s="24"/>
      <c r="F321" s="24"/>
    </row>
    <row r="322" spans="2:6" s="2" customFormat="1" x14ac:dyDescent="0.25">
      <c r="B322" s="199"/>
      <c r="C322" s="199"/>
      <c r="D322" s="239"/>
      <c r="E322" s="24"/>
      <c r="F322" s="24"/>
    </row>
    <row r="323" spans="2:6" s="2" customFormat="1" x14ac:dyDescent="0.25">
      <c r="B323" s="199"/>
      <c r="C323" s="199"/>
      <c r="D323" s="239"/>
      <c r="E323" s="24"/>
      <c r="F323" s="24"/>
    </row>
    <row r="324" spans="2:6" s="2" customFormat="1" x14ac:dyDescent="0.25">
      <c r="B324" s="199"/>
      <c r="C324" s="199"/>
      <c r="D324" s="239"/>
      <c r="E324" s="24"/>
      <c r="F324" s="24"/>
    </row>
    <row r="325" spans="2:6" s="2" customFormat="1" x14ac:dyDescent="0.25">
      <c r="B325" s="199"/>
      <c r="C325" s="199"/>
      <c r="D325" s="239"/>
      <c r="E325" s="24"/>
      <c r="F325" s="24"/>
    </row>
    <row r="326" spans="2:6" s="2" customFormat="1" x14ac:dyDescent="0.25">
      <c r="B326" s="199"/>
      <c r="C326" s="199"/>
      <c r="D326" s="239"/>
      <c r="E326" s="24"/>
      <c r="F326" s="24"/>
    </row>
    <row r="327" spans="2:6" s="2" customFormat="1" x14ac:dyDescent="0.25">
      <c r="B327" s="199"/>
      <c r="C327" s="199"/>
      <c r="D327" s="239"/>
      <c r="E327" s="24"/>
      <c r="F327" s="24"/>
    </row>
    <row r="328" spans="2:6" s="2" customFormat="1" x14ac:dyDescent="0.25">
      <c r="B328" s="199"/>
      <c r="C328" s="199"/>
      <c r="D328" s="239"/>
      <c r="E328" s="24"/>
      <c r="F328" s="24"/>
    </row>
    <row r="329" spans="2:6" s="2" customFormat="1" x14ac:dyDescent="0.25">
      <c r="B329" s="199"/>
      <c r="C329" s="199"/>
      <c r="D329" s="239"/>
      <c r="E329" s="24"/>
      <c r="F329" s="24"/>
    </row>
    <row r="330" spans="2:6" s="2" customFormat="1" x14ac:dyDescent="0.25">
      <c r="B330" s="199"/>
      <c r="C330" s="199"/>
      <c r="D330" s="239"/>
      <c r="E330" s="24"/>
      <c r="F330" s="24"/>
    </row>
    <row r="331" spans="2:6" s="2" customFormat="1" x14ac:dyDescent="0.25">
      <c r="B331" s="199"/>
      <c r="C331" s="199"/>
      <c r="D331" s="239"/>
      <c r="E331" s="24"/>
      <c r="F331" s="24"/>
    </row>
    <row r="332" spans="2:6" s="2" customFormat="1" x14ac:dyDescent="0.25">
      <c r="B332" s="199"/>
      <c r="C332" s="199"/>
      <c r="D332" s="239"/>
      <c r="E332" s="24"/>
      <c r="F332" s="24"/>
    </row>
    <row r="333" spans="2:6" s="2" customFormat="1" x14ac:dyDescent="0.25">
      <c r="B333" s="199"/>
      <c r="C333" s="199"/>
      <c r="D333" s="239"/>
      <c r="E333" s="24"/>
      <c r="F333" s="24"/>
    </row>
    <row r="334" spans="2:6" s="2" customFormat="1" x14ac:dyDescent="0.25">
      <c r="B334" s="199"/>
      <c r="C334" s="199"/>
      <c r="D334" s="239"/>
      <c r="E334" s="24"/>
      <c r="F334" s="24"/>
    </row>
    <row r="335" spans="2:6" s="2" customFormat="1" x14ac:dyDescent="0.25">
      <c r="B335" s="199"/>
      <c r="C335" s="199"/>
      <c r="D335" s="239"/>
      <c r="E335" s="24"/>
      <c r="F335" s="24"/>
    </row>
    <row r="336" spans="2:6" s="2" customFormat="1" x14ac:dyDescent="0.25">
      <c r="B336" s="199"/>
      <c r="C336" s="199"/>
      <c r="D336" s="239"/>
      <c r="E336" s="24"/>
      <c r="F336" s="24"/>
    </row>
    <row r="337" spans="2:6" s="2" customFormat="1" x14ac:dyDescent="0.25">
      <c r="B337" s="199"/>
      <c r="C337" s="199"/>
      <c r="D337" s="239"/>
      <c r="E337" s="24"/>
      <c r="F337" s="24"/>
    </row>
    <row r="338" spans="2:6" s="2" customFormat="1" x14ac:dyDescent="0.25">
      <c r="B338" s="199"/>
      <c r="C338" s="199"/>
      <c r="D338" s="239"/>
      <c r="E338" s="24"/>
      <c r="F338" s="24"/>
    </row>
    <row r="339" spans="2:6" s="2" customFormat="1" x14ac:dyDescent="0.25">
      <c r="B339" s="199"/>
      <c r="C339" s="199"/>
      <c r="D339" s="239"/>
      <c r="E339" s="24"/>
      <c r="F339" s="24"/>
    </row>
    <row r="340" spans="2:6" s="2" customFormat="1" x14ac:dyDescent="0.25">
      <c r="B340" s="199"/>
      <c r="C340" s="199"/>
      <c r="D340" s="239"/>
      <c r="E340" s="24"/>
      <c r="F340" s="24"/>
    </row>
    <row r="341" spans="2:6" s="2" customFormat="1" x14ac:dyDescent="0.25">
      <c r="B341" s="199"/>
      <c r="C341" s="199"/>
      <c r="D341" s="239"/>
      <c r="E341" s="24"/>
      <c r="F341" s="24"/>
    </row>
    <row r="342" spans="2:6" s="2" customFormat="1" x14ac:dyDescent="0.25">
      <c r="B342" s="199"/>
      <c r="C342" s="199"/>
      <c r="D342" s="239"/>
      <c r="E342" s="24"/>
      <c r="F342" s="24"/>
    </row>
    <row r="343" spans="2:6" s="2" customFormat="1" x14ac:dyDescent="0.25">
      <c r="B343" s="199"/>
      <c r="C343" s="199"/>
      <c r="D343" s="239"/>
      <c r="E343" s="24"/>
      <c r="F343" s="24"/>
    </row>
    <row r="344" spans="2:6" s="2" customFormat="1" x14ac:dyDescent="0.25">
      <c r="B344" s="199"/>
      <c r="C344" s="199"/>
      <c r="D344" s="239"/>
      <c r="E344" s="24"/>
      <c r="F344" s="24"/>
    </row>
    <row r="345" spans="2:6" s="2" customFormat="1" x14ac:dyDescent="0.25">
      <c r="B345" s="199"/>
      <c r="C345" s="199"/>
      <c r="D345" s="239"/>
      <c r="E345" s="24"/>
      <c r="F345" s="24"/>
    </row>
    <row r="346" spans="2:6" s="2" customFormat="1" x14ac:dyDescent="0.25">
      <c r="B346" s="199"/>
      <c r="C346" s="199"/>
      <c r="D346" s="239"/>
      <c r="E346" s="24"/>
      <c r="F346" s="24"/>
    </row>
    <row r="347" spans="2:6" s="2" customFormat="1" x14ac:dyDescent="0.25">
      <c r="B347" s="199"/>
      <c r="C347" s="199"/>
      <c r="D347" s="239"/>
      <c r="E347" s="24"/>
      <c r="F347" s="24"/>
    </row>
    <row r="348" spans="2:6" s="2" customFormat="1" x14ac:dyDescent="0.25">
      <c r="B348" s="199"/>
      <c r="C348" s="199"/>
      <c r="D348" s="239"/>
      <c r="E348" s="24"/>
      <c r="F348" s="24"/>
    </row>
    <row r="349" spans="2:6" s="2" customFormat="1" x14ac:dyDescent="0.25">
      <c r="B349" s="199"/>
      <c r="C349" s="199"/>
      <c r="D349" s="239"/>
      <c r="E349" s="24"/>
      <c r="F349" s="24"/>
    </row>
    <row r="350" spans="2:6" s="2" customFormat="1" x14ac:dyDescent="0.25">
      <c r="B350" s="199"/>
      <c r="C350" s="199"/>
      <c r="D350" s="239"/>
      <c r="E350" s="24"/>
      <c r="F350" s="24"/>
    </row>
    <row r="351" spans="2:6" s="2" customFormat="1" x14ac:dyDescent="0.25">
      <c r="B351" s="199"/>
      <c r="C351" s="199"/>
      <c r="D351" s="239"/>
      <c r="E351" s="24"/>
      <c r="F351" s="24"/>
    </row>
    <row r="352" spans="2:6" s="2" customFormat="1" x14ac:dyDescent="0.25">
      <c r="B352" s="199"/>
      <c r="C352" s="199"/>
      <c r="D352" s="239"/>
      <c r="E352" s="24"/>
      <c r="F352" s="24"/>
    </row>
    <row r="353" spans="2:6" s="2" customFormat="1" x14ac:dyDescent="0.25">
      <c r="B353" s="199"/>
      <c r="C353" s="199"/>
      <c r="D353" s="239"/>
      <c r="E353" s="24"/>
      <c r="F353" s="24"/>
    </row>
    <row r="354" spans="2:6" s="2" customFormat="1" x14ac:dyDescent="0.25">
      <c r="B354" s="199"/>
      <c r="C354" s="199"/>
      <c r="D354" s="239"/>
      <c r="E354" s="24"/>
      <c r="F354" s="24"/>
    </row>
    <row r="355" spans="2:6" s="2" customFormat="1" x14ac:dyDescent="0.25">
      <c r="B355" s="199"/>
      <c r="C355" s="199"/>
      <c r="D355" s="239"/>
      <c r="E355" s="24"/>
      <c r="F355" s="24"/>
    </row>
    <row r="356" spans="2:6" s="2" customFormat="1" x14ac:dyDescent="0.25">
      <c r="B356" s="199"/>
      <c r="C356" s="199"/>
      <c r="D356" s="239"/>
      <c r="E356" s="24"/>
      <c r="F356" s="24"/>
    </row>
    <row r="357" spans="2:6" s="2" customFormat="1" x14ac:dyDescent="0.25">
      <c r="B357" s="199"/>
      <c r="C357" s="199"/>
      <c r="D357" s="239"/>
      <c r="E357" s="24"/>
      <c r="F357" s="24"/>
    </row>
    <row r="358" spans="2:6" s="2" customFormat="1" x14ac:dyDescent="0.25">
      <c r="B358" s="199"/>
      <c r="C358" s="199"/>
      <c r="D358" s="239"/>
      <c r="E358" s="24"/>
      <c r="F358" s="24"/>
    </row>
    <row r="359" spans="2:6" s="2" customFormat="1" x14ac:dyDescent="0.25">
      <c r="B359" s="199"/>
      <c r="C359" s="199"/>
      <c r="D359" s="239"/>
      <c r="E359" s="24"/>
      <c r="F359" s="24"/>
    </row>
    <row r="360" spans="2:6" s="2" customFormat="1" x14ac:dyDescent="0.25">
      <c r="B360" s="199"/>
      <c r="C360" s="199"/>
      <c r="D360" s="239"/>
      <c r="E360" s="24"/>
      <c r="F360" s="24"/>
    </row>
    <row r="361" spans="2:6" s="2" customFormat="1" x14ac:dyDescent="0.25">
      <c r="B361" s="199"/>
      <c r="C361" s="199"/>
      <c r="D361" s="239"/>
      <c r="E361" s="24"/>
      <c r="F361" s="24"/>
    </row>
    <row r="362" spans="2:6" s="2" customFormat="1" x14ac:dyDescent="0.25">
      <c r="B362" s="199"/>
      <c r="C362" s="199"/>
      <c r="D362" s="239"/>
      <c r="E362" s="24"/>
      <c r="F362" s="24"/>
    </row>
    <row r="363" spans="2:6" s="2" customFormat="1" x14ac:dyDescent="0.25">
      <c r="B363" s="199"/>
      <c r="C363" s="199"/>
      <c r="D363" s="239"/>
      <c r="E363" s="24"/>
      <c r="F363" s="24"/>
    </row>
    <row r="364" spans="2:6" s="2" customFormat="1" x14ac:dyDescent="0.25">
      <c r="B364" s="199"/>
      <c r="C364" s="199"/>
      <c r="D364" s="239"/>
      <c r="E364" s="24"/>
      <c r="F364" s="24"/>
    </row>
    <row r="365" spans="2:6" s="2" customFormat="1" x14ac:dyDescent="0.25">
      <c r="B365" s="199"/>
      <c r="C365" s="199"/>
      <c r="D365" s="239"/>
      <c r="E365" s="24"/>
      <c r="F365" s="24"/>
    </row>
    <row r="366" spans="2:6" s="2" customFormat="1" x14ac:dyDescent="0.25">
      <c r="B366" s="199"/>
      <c r="C366" s="199"/>
      <c r="D366" s="239"/>
      <c r="E366" s="24"/>
      <c r="F366" s="24"/>
    </row>
    <row r="367" spans="2:6" s="2" customFormat="1" x14ac:dyDescent="0.25">
      <c r="B367" s="199"/>
      <c r="C367" s="199"/>
      <c r="D367" s="239"/>
      <c r="E367" s="24"/>
      <c r="F367" s="24"/>
    </row>
    <row r="368" spans="2:6" s="2" customFormat="1" x14ac:dyDescent="0.25">
      <c r="B368" s="199"/>
      <c r="C368" s="199"/>
      <c r="D368" s="239"/>
      <c r="E368" s="24"/>
      <c r="F368" s="24"/>
    </row>
    <row r="369" spans="2:6" s="2" customFormat="1" x14ac:dyDescent="0.25">
      <c r="B369" s="199"/>
      <c r="C369" s="199"/>
      <c r="D369" s="239"/>
      <c r="E369" s="24"/>
      <c r="F369" s="24"/>
    </row>
    <row r="370" spans="2:6" s="2" customFormat="1" x14ac:dyDescent="0.25">
      <c r="B370" s="199"/>
      <c r="C370" s="199"/>
      <c r="D370" s="239"/>
      <c r="E370" s="24"/>
      <c r="F370" s="24"/>
    </row>
    <row r="371" spans="2:6" s="2" customFormat="1" x14ac:dyDescent="0.25">
      <c r="B371" s="199"/>
      <c r="C371" s="199"/>
      <c r="D371" s="239"/>
      <c r="E371" s="24"/>
      <c r="F371" s="24"/>
    </row>
    <row r="372" spans="2:6" s="2" customFormat="1" x14ac:dyDescent="0.25">
      <c r="B372" s="199"/>
      <c r="C372" s="199"/>
      <c r="D372" s="239"/>
      <c r="E372" s="24"/>
      <c r="F372" s="24"/>
    </row>
    <row r="373" spans="2:6" s="2" customFormat="1" x14ac:dyDescent="0.25">
      <c r="B373" s="199"/>
      <c r="C373" s="199"/>
      <c r="D373" s="239"/>
      <c r="E373" s="24"/>
      <c r="F373" s="24"/>
    </row>
    <row r="374" spans="2:6" s="2" customFormat="1" x14ac:dyDescent="0.25">
      <c r="B374" s="199"/>
      <c r="C374" s="199"/>
      <c r="D374" s="239"/>
      <c r="E374" s="24"/>
      <c r="F374" s="24"/>
    </row>
    <row r="375" spans="2:6" s="2" customFormat="1" x14ac:dyDescent="0.25">
      <c r="B375" s="199"/>
      <c r="C375" s="199"/>
      <c r="D375" s="239"/>
      <c r="E375" s="24"/>
      <c r="F375" s="24"/>
    </row>
    <row r="376" spans="2:6" s="2" customFormat="1" x14ac:dyDescent="0.25">
      <c r="B376" s="199"/>
      <c r="C376" s="199"/>
      <c r="D376" s="239"/>
      <c r="E376" s="24"/>
      <c r="F376" s="24"/>
    </row>
    <row r="377" spans="2:6" s="2" customFormat="1" x14ac:dyDescent="0.25">
      <c r="B377" s="199"/>
      <c r="C377" s="199"/>
      <c r="D377" s="239"/>
      <c r="E377" s="24"/>
      <c r="F377" s="24"/>
    </row>
    <row r="378" spans="2:6" s="2" customFormat="1" x14ac:dyDescent="0.25">
      <c r="B378" s="199"/>
      <c r="C378" s="199"/>
      <c r="D378" s="239"/>
      <c r="E378" s="24"/>
      <c r="F378" s="24"/>
    </row>
    <row r="379" spans="2:6" s="2" customFormat="1" x14ac:dyDescent="0.25">
      <c r="B379" s="199"/>
      <c r="C379" s="199"/>
      <c r="D379" s="239"/>
      <c r="E379" s="24"/>
      <c r="F379" s="24"/>
    </row>
    <row r="380" spans="2:6" s="2" customFormat="1" x14ac:dyDescent="0.25">
      <c r="B380" s="199"/>
      <c r="C380" s="199"/>
      <c r="D380" s="239"/>
      <c r="E380" s="24"/>
      <c r="F380" s="24"/>
    </row>
    <row r="381" spans="2:6" s="2" customFormat="1" x14ac:dyDescent="0.25">
      <c r="B381" s="199"/>
      <c r="C381" s="199"/>
      <c r="D381" s="239"/>
      <c r="E381" s="24"/>
      <c r="F381" s="24"/>
    </row>
    <row r="382" spans="2:6" s="2" customFormat="1" x14ac:dyDescent="0.25">
      <c r="B382" s="199"/>
      <c r="C382" s="199"/>
      <c r="D382" s="239"/>
      <c r="E382" s="24"/>
      <c r="F382" s="24"/>
    </row>
    <row r="383" spans="2:6" s="2" customFormat="1" x14ac:dyDescent="0.25">
      <c r="B383" s="199"/>
      <c r="C383" s="199"/>
      <c r="D383" s="239"/>
      <c r="E383" s="24"/>
      <c r="F383" s="24"/>
    </row>
    <row r="384" spans="2:6" s="2" customFormat="1" x14ac:dyDescent="0.25">
      <c r="B384" s="199"/>
      <c r="C384" s="199"/>
      <c r="D384" s="239"/>
      <c r="E384" s="24"/>
      <c r="F384" s="24"/>
    </row>
    <row r="385" spans="2:6" s="2" customFormat="1" x14ac:dyDescent="0.25">
      <c r="B385" s="199"/>
      <c r="C385" s="199"/>
      <c r="D385" s="239"/>
      <c r="E385" s="24"/>
      <c r="F385" s="24"/>
    </row>
    <row r="386" spans="2:6" s="2" customFormat="1" x14ac:dyDescent="0.25">
      <c r="B386" s="199"/>
      <c r="C386" s="199"/>
      <c r="D386" s="239"/>
      <c r="E386" s="24"/>
      <c r="F386" s="24"/>
    </row>
    <row r="387" spans="2:6" s="2" customFormat="1" x14ac:dyDescent="0.25">
      <c r="B387" s="199"/>
      <c r="C387" s="199"/>
      <c r="D387" s="239"/>
      <c r="E387" s="24"/>
      <c r="F387" s="24"/>
    </row>
    <row r="388" spans="2:6" s="2" customFormat="1" x14ac:dyDescent="0.25">
      <c r="B388" s="199"/>
      <c r="C388" s="199"/>
      <c r="D388" s="239"/>
      <c r="E388" s="24"/>
      <c r="F388" s="24"/>
    </row>
    <row r="389" spans="2:6" s="2" customFormat="1" x14ac:dyDescent="0.25">
      <c r="B389" s="199"/>
      <c r="C389" s="199"/>
      <c r="D389" s="239"/>
      <c r="E389" s="24"/>
      <c r="F389" s="24"/>
    </row>
    <row r="390" spans="2:6" s="2" customFormat="1" x14ac:dyDescent="0.25">
      <c r="B390" s="199"/>
      <c r="C390" s="199"/>
      <c r="D390" s="239"/>
      <c r="E390" s="24"/>
      <c r="F390" s="24"/>
    </row>
    <row r="391" spans="2:6" s="2" customFormat="1" x14ac:dyDescent="0.25">
      <c r="B391" s="199"/>
      <c r="C391" s="199"/>
      <c r="D391" s="239"/>
      <c r="E391" s="24"/>
      <c r="F391" s="24"/>
    </row>
    <row r="392" spans="2:6" s="2" customFormat="1" x14ac:dyDescent="0.25">
      <c r="B392" s="199"/>
      <c r="C392" s="199"/>
      <c r="D392" s="239"/>
      <c r="E392" s="24"/>
      <c r="F392" s="24"/>
    </row>
    <row r="393" spans="2:6" s="2" customFormat="1" x14ac:dyDescent="0.25">
      <c r="B393" s="199"/>
      <c r="C393" s="199"/>
      <c r="D393" s="239"/>
      <c r="E393" s="24"/>
      <c r="F393" s="24"/>
    </row>
    <row r="394" spans="2:6" s="2" customFormat="1" x14ac:dyDescent="0.25">
      <c r="B394" s="199"/>
      <c r="C394" s="199"/>
      <c r="D394" s="239"/>
      <c r="E394" s="24"/>
      <c r="F394" s="24"/>
    </row>
    <row r="395" spans="2:6" s="2" customFormat="1" x14ac:dyDescent="0.25">
      <c r="B395" s="199"/>
      <c r="C395" s="199"/>
      <c r="D395" s="239"/>
      <c r="E395" s="24"/>
      <c r="F395" s="24"/>
    </row>
    <row r="396" spans="2:6" s="2" customFormat="1" x14ac:dyDescent="0.25">
      <c r="B396" s="199"/>
      <c r="C396" s="199"/>
      <c r="D396" s="239"/>
      <c r="E396" s="24"/>
      <c r="F396" s="24"/>
    </row>
    <row r="397" spans="2:6" s="2" customFormat="1" x14ac:dyDescent="0.25">
      <c r="B397" s="199"/>
      <c r="C397" s="199"/>
      <c r="D397" s="239"/>
      <c r="E397" s="24"/>
      <c r="F397" s="24"/>
    </row>
    <row r="398" spans="2:6" s="2" customFormat="1" x14ac:dyDescent="0.25">
      <c r="B398" s="199"/>
      <c r="C398" s="199"/>
      <c r="D398" s="239"/>
      <c r="E398" s="24"/>
      <c r="F398" s="24"/>
    </row>
    <row r="399" spans="2:6" s="2" customFormat="1" x14ac:dyDescent="0.25">
      <c r="B399" s="199"/>
      <c r="C399" s="199"/>
      <c r="D399" s="239"/>
      <c r="E399" s="24"/>
      <c r="F399" s="24"/>
    </row>
    <row r="400" spans="2:6" s="2" customFormat="1" x14ac:dyDescent="0.25">
      <c r="B400" s="199"/>
      <c r="C400" s="199"/>
      <c r="D400" s="239"/>
      <c r="E400" s="24"/>
      <c r="F400" s="24"/>
    </row>
    <row r="401" spans="2:6" s="2" customFormat="1" x14ac:dyDescent="0.25">
      <c r="B401" s="199"/>
      <c r="C401" s="199"/>
      <c r="D401" s="239"/>
      <c r="E401" s="24"/>
      <c r="F401" s="24"/>
    </row>
    <row r="402" spans="2:6" s="2" customFormat="1" x14ac:dyDescent="0.25">
      <c r="B402" s="199"/>
      <c r="C402" s="199"/>
      <c r="D402" s="239"/>
      <c r="E402" s="24"/>
      <c r="F402" s="24"/>
    </row>
    <row r="403" spans="2:6" s="2" customFormat="1" x14ac:dyDescent="0.25">
      <c r="B403" s="199"/>
      <c r="C403" s="199"/>
      <c r="D403" s="239"/>
      <c r="E403" s="24"/>
      <c r="F403" s="24"/>
    </row>
    <row r="404" spans="2:6" s="2" customFormat="1" x14ac:dyDescent="0.25">
      <c r="B404" s="199"/>
      <c r="C404" s="199"/>
      <c r="D404" s="239"/>
      <c r="E404" s="24"/>
      <c r="F404" s="24"/>
    </row>
    <row r="405" spans="2:6" s="2" customFormat="1" x14ac:dyDescent="0.25">
      <c r="B405" s="199"/>
      <c r="C405" s="199"/>
      <c r="D405" s="239"/>
      <c r="E405" s="24"/>
      <c r="F405" s="24"/>
    </row>
    <row r="406" spans="2:6" s="2" customFormat="1" x14ac:dyDescent="0.25">
      <c r="B406" s="199"/>
      <c r="C406" s="199"/>
      <c r="D406" s="239"/>
      <c r="E406" s="24"/>
      <c r="F406" s="24"/>
    </row>
    <row r="407" spans="2:6" s="2" customFormat="1" x14ac:dyDescent="0.25">
      <c r="B407" s="199"/>
      <c r="C407" s="199"/>
      <c r="D407" s="239"/>
      <c r="E407" s="24"/>
      <c r="F407" s="24"/>
    </row>
    <row r="408" spans="2:6" s="2" customFormat="1" x14ac:dyDescent="0.25">
      <c r="B408" s="199"/>
      <c r="C408" s="199"/>
      <c r="D408" s="239"/>
      <c r="E408" s="24"/>
      <c r="F408" s="24"/>
    </row>
    <row r="409" spans="2:6" s="2" customFormat="1" x14ac:dyDescent="0.25">
      <c r="B409" s="199"/>
      <c r="C409" s="199"/>
      <c r="D409" s="239"/>
      <c r="E409" s="24"/>
      <c r="F409" s="24"/>
    </row>
    <row r="410" spans="2:6" s="2" customFormat="1" x14ac:dyDescent="0.25">
      <c r="B410" s="199"/>
      <c r="C410" s="199"/>
      <c r="D410" s="239"/>
      <c r="E410" s="24"/>
      <c r="F410" s="24"/>
    </row>
    <row r="411" spans="2:6" s="2" customFormat="1" x14ac:dyDescent="0.25">
      <c r="B411" s="199"/>
      <c r="C411" s="199"/>
      <c r="D411" s="239"/>
      <c r="E411" s="24"/>
      <c r="F411" s="24"/>
    </row>
    <row r="412" spans="2:6" s="2" customFormat="1" x14ac:dyDescent="0.25">
      <c r="B412" s="199"/>
      <c r="C412" s="199"/>
      <c r="D412" s="239"/>
      <c r="E412" s="24"/>
      <c r="F412" s="24"/>
    </row>
    <row r="413" spans="2:6" s="2" customFormat="1" x14ac:dyDescent="0.25">
      <c r="B413" s="199"/>
      <c r="C413" s="199"/>
      <c r="D413" s="239"/>
      <c r="E413" s="24"/>
      <c r="F413" s="24"/>
    </row>
    <row r="414" spans="2:6" s="2" customFormat="1" x14ac:dyDescent="0.25">
      <c r="B414" s="199"/>
      <c r="C414" s="199"/>
      <c r="D414" s="239"/>
      <c r="E414" s="24"/>
      <c r="F414" s="24"/>
    </row>
    <row r="415" spans="2:6" s="2" customFormat="1" x14ac:dyDescent="0.25">
      <c r="B415" s="199"/>
      <c r="C415" s="199"/>
      <c r="D415" s="239"/>
      <c r="E415" s="24"/>
      <c r="F415" s="24"/>
    </row>
    <row r="416" spans="2:6" s="2" customFormat="1" x14ac:dyDescent="0.25">
      <c r="B416" s="199"/>
      <c r="C416" s="199"/>
      <c r="D416" s="239"/>
      <c r="E416" s="24"/>
      <c r="F416" s="24"/>
    </row>
    <row r="417" spans="2:6" s="2" customFormat="1" x14ac:dyDescent="0.25">
      <c r="B417" s="199"/>
      <c r="C417" s="199"/>
      <c r="D417" s="239"/>
      <c r="E417" s="24"/>
      <c r="F417" s="24"/>
    </row>
    <row r="418" spans="2:6" s="2" customFormat="1" x14ac:dyDescent="0.25">
      <c r="B418" s="199"/>
      <c r="C418" s="199"/>
      <c r="D418" s="239"/>
      <c r="E418" s="24"/>
      <c r="F418" s="24"/>
    </row>
    <row r="419" spans="2:6" s="2" customFormat="1" x14ac:dyDescent="0.25">
      <c r="B419" s="199"/>
      <c r="C419" s="199"/>
      <c r="D419" s="239"/>
      <c r="E419" s="24"/>
      <c r="F419" s="24"/>
    </row>
    <row r="420" spans="2:6" s="2" customFormat="1" x14ac:dyDescent="0.25">
      <c r="B420" s="199"/>
      <c r="C420" s="199"/>
      <c r="D420" s="239"/>
      <c r="E420" s="24"/>
      <c r="F420" s="24"/>
    </row>
    <row r="421" spans="2:6" s="2" customFormat="1" x14ac:dyDescent="0.25">
      <c r="B421" s="199"/>
      <c r="C421" s="199"/>
      <c r="D421" s="239"/>
      <c r="E421" s="24"/>
      <c r="F421" s="24"/>
    </row>
    <row r="422" spans="2:6" s="2" customFormat="1" x14ac:dyDescent="0.25">
      <c r="B422" s="199"/>
      <c r="C422" s="199"/>
      <c r="D422" s="239"/>
      <c r="E422" s="24"/>
      <c r="F422" s="24"/>
    </row>
    <row r="423" spans="2:6" s="2" customFormat="1" x14ac:dyDescent="0.25">
      <c r="B423" s="199"/>
      <c r="C423" s="199"/>
      <c r="D423" s="239"/>
      <c r="E423" s="24"/>
      <c r="F423" s="24"/>
    </row>
    <row r="424" spans="2:6" s="2" customFormat="1" x14ac:dyDescent="0.25">
      <c r="B424" s="199"/>
      <c r="C424" s="199"/>
      <c r="D424" s="239"/>
      <c r="E424" s="24"/>
      <c r="F424" s="24"/>
    </row>
    <row r="425" spans="2:6" s="2" customFormat="1" x14ac:dyDescent="0.25">
      <c r="B425" s="199"/>
      <c r="C425" s="199"/>
      <c r="D425" s="239"/>
      <c r="E425" s="24"/>
      <c r="F425" s="24"/>
    </row>
    <row r="426" spans="2:6" s="2" customFormat="1" x14ac:dyDescent="0.25">
      <c r="B426" s="199"/>
      <c r="C426" s="199"/>
      <c r="D426" s="239"/>
      <c r="E426" s="24"/>
      <c r="F426" s="24"/>
    </row>
    <row r="427" spans="2:6" s="2" customFormat="1" x14ac:dyDescent="0.25">
      <c r="B427" s="199"/>
      <c r="C427" s="199"/>
      <c r="D427" s="239"/>
      <c r="E427" s="24"/>
      <c r="F427" s="24"/>
    </row>
    <row r="428" spans="2:6" s="2" customFormat="1" x14ac:dyDescent="0.25">
      <c r="B428" s="199"/>
      <c r="C428" s="199"/>
      <c r="D428" s="239"/>
      <c r="E428" s="24"/>
      <c r="F428" s="24"/>
    </row>
    <row r="429" spans="2:6" s="2" customFormat="1" x14ac:dyDescent="0.25">
      <c r="B429" s="199"/>
      <c r="C429" s="199"/>
      <c r="D429" s="239"/>
      <c r="E429" s="24"/>
      <c r="F429" s="24"/>
    </row>
    <row r="430" spans="2:6" s="2" customFormat="1" x14ac:dyDescent="0.25">
      <c r="B430" s="199"/>
      <c r="C430" s="199"/>
      <c r="D430" s="239"/>
      <c r="E430" s="24"/>
      <c r="F430" s="24"/>
    </row>
    <row r="431" spans="2:6" s="2" customFormat="1" x14ac:dyDescent="0.25">
      <c r="B431" s="199"/>
      <c r="C431" s="199"/>
      <c r="D431" s="239"/>
      <c r="E431" s="24"/>
      <c r="F431" s="24"/>
    </row>
    <row r="432" spans="2:6" s="2" customFormat="1" x14ac:dyDescent="0.25">
      <c r="B432" s="199"/>
      <c r="C432" s="199"/>
      <c r="D432" s="239"/>
      <c r="E432" s="24"/>
      <c r="F432" s="24"/>
    </row>
    <row r="433" spans="2:6" s="2" customFormat="1" x14ac:dyDescent="0.25">
      <c r="B433" s="199"/>
      <c r="C433" s="199"/>
      <c r="D433" s="239"/>
      <c r="E433" s="24"/>
      <c r="F433" s="24"/>
    </row>
    <row r="434" spans="2:6" s="2" customFormat="1" x14ac:dyDescent="0.25">
      <c r="B434" s="199"/>
      <c r="C434" s="199"/>
      <c r="D434" s="239"/>
      <c r="E434" s="24"/>
      <c r="F434" s="24"/>
    </row>
    <row r="435" spans="2:6" s="2" customFormat="1" x14ac:dyDescent="0.25">
      <c r="B435" s="199"/>
      <c r="C435" s="199"/>
      <c r="D435" s="239"/>
      <c r="E435" s="24"/>
      <c r="F435" s="24"/>
    </row>
    <row r="436" spans="2:6" s="2" customFormat="1" x14ac:dyDescent="0.25">
      <c r="B436" s="199"/>
      <c r="C436" s="199"/>
      <c r="D436" s="239"/>
      <c r="E436" s="24"/>
      <c r="F436" s="24"/>
    </row>
    <row r="437" spans="2:6" s="2" customFormat="1" x14ac:dyDescent="0.25">
      <c r="B437" s="199"/>
      <c r="C437" s="199"/>
      <c r="D437" s="239"/>
      <c r="E437" s="24"/>
      <c r="F437" s="24"/>
    </row>
    <row r="438" spans="2:6" s="2" customFormat="1" x14ac:dyDescent="0.25">
      <c r="B438" s="199"/>
      <c r="C438" s="199"/>
      <c r="D438" s="239"/>
      <c r="E438" s="24"/>
      <c r="F438" s="24"/>
    </row>
    <row r="439" spans="2:6" s="2" customFormat="1" x14ac:dyDescent="0.25">
      <c r="B439" s="199"/>
      <c r="C439" s="199"/>
      <c r="D439" s="239"/>
      <c r="E439" s="24"/>
      <c r="F439" s="24"/>
    </row>
    <row r="440" spans="2:6" s="2" customFormat="1" x14ac:dyDescent="0.25">
      <c r="B440" s="199"/>
      <c r="C440" s="199"/>
      <c r="D440" s="239"/>
      <c r="E440" s="24"/>
      <c r="F440" s="24"/>
    </row>
    <row r="441" spans="2:6" s="2" customFormat="1" x14ac:dyDescent="0.25">
      <c r="B441" s="199"/>
      <c r="C441" s="199"/>
      <c r="D441" s="239"/>
      <c r="E441" s="24"/>
      <c r="F441" s="24"/>
    </row>
    <row r="442" spans="2:6" s="2" customFormat="1" x14ac:dyDescent="0.25">
      <c r="B442" s="199"/>
      <c r="C442" s="199"/>
      <c r="D442" s="239"/>
      <c r="E442" s="24"/>
      <c r="F442" s="24"/>
    </row>
    <row r="443" spans="2:6" s="2" customFormat="1" x14ac:dyDescent="0.25">
      <c r="B443" s="199"/>
      <c r="C443" s="199"/>
      <c r="D443" s="239"/>
      <c r="E443" s="24"/>
      <c r="F443" s="24"/>
    </row>
    <row r="444" spans="2:6" s="2" customFormat="1" x14ac:dyDescent="0.25">
      <c r="B444" s="199"/>
      <c r="C444" s="199"/>
      <c r="D444" s="239"/>
      <c r="E444" s="24"/>
      <c r="F444" s="24"/>
    </row>
    <row r="445" spans="2:6" s="2" customFormat="1" x14ac:dyDescent="0.25">
      <c r="B445" s="199"/>
      <c r="C445" s="199"/>
      <c r="D445" s="239"/>
      <c r="E445" s="24"/>
      <c r="F445" s="24"/>
    </row>
    <row r="446" spans="2:6" s="2" customFormat="1" x14ac:dyDescent="0.25">
      <c r="B446" s="199"/>
      <c r="C446" s="199"/>
      <c r="D446" s="239"/>
      <c r="E446" s="24"/>
      <c r="F446" s="24"/>
    </row>
    <row r="447" spans="2:6" s="2" customFormat="1" x14ac:dyDescent="0.25">
      <c r="B447" s="199"/>
      <c r="C447" s="199"/>
      <c r="D447" s="239"/>
      <c r="E447" s="24"/>
      <c r="F447" s="24"/>
    </row>
    <row r="448" spans="2:6" s="2" customFormat="1" x14ac:dyDescent="0.25">
      <c r="B448" s="199"/>
      <c r="C448" s="199"/>
      <c r="D448" s="239"/>
      <c r="E448" s="24"/>
      <c r="F448" s="24"/>
    </row>
    <row r="449" spans="2:6" s="2" customFormat="1" x14ac:dyDescent="0.25">
      <c r="B449" s="199"/>
      <c r="C449" s="199"/>
      <c r="D449" s="239"/>
      <c r="E449" s="24"/>
      <c r="F449" s="24"/>
    </row>
    <row r="450" spans="2:6" s="2" customFormat="1" x14ac:dyDescent="0.25">
      <c r="B450" s="199"/>
      <c r="C450" s="199"/>
      <c r="D450" s="239"/>
      <c r="E450" s="24"/>
      <c r="F450" s="24"/>
    </row>
    <row r="451" spans="2:6" s="2" customFormat="1" x14ac:dyDescent="0.25">
      <c r="B451" s="199"/>
      <c r="C451" s="199"/>
      <c r="D451" s="239"/>
      <c r="E451" s="24"/>
      <c r="F451" s="24"/>
    </row>
    <row r="452" spans="2:6" s="2" customFormat="1" x14ac:dyDescent="0.25">
      <c r="B452" s="199"/>
      <c r="C452" s="199"/>
      <c r="D452" s="239"/>
      <c r="E452" s="24"/>
      <c r="F452" s="24"/>
    </row>
    <row r="453" spans="2:6" s="2" customFormat="1" x14ac:dyDescent="0.25">
      <c r="B453" s="199"/>
      <c r="C453" s="199"/>
      <c r="D453" s="239"/>
      <c r="E453" s="24"/>
      <c r="F453" s="24"/>
    </row>
    <row r="454" spans="2:6" s="2" customFormat="1" x14ac:dyDescent="0.25">
      <c r="B454" s="199"/>
      <c r="C454" s="199"/>
      <c r="D454" s="239"/>
      <c r="E454" s="24"/>
      <c r="F454" s="24"/>
    </row>
    <row r="455" spans="2:6" s="2" customFormat="1" x14ac:dyDescent="0.25">
      <c r="B455" s="199"/>
      <c r="C455" s="199"/>
      <c r="D455" s="239"/>
      <c r="E455" s="24"/>
      <c r="F455" s="24"/>
    </row>
    <row r="456" spans="2:6" s="2" customFormat="1" x14ac:dyDescent="0.25">
      <c r="B456" s="199"/>
      <c r="C456" s="199"/>
      <c r="D456" s="239"/>
      <c r="E456" s="24"/>
      <c r="F456" s="24"/>
    </row>
    <row r="457" spans="2:6" s="2" customFormat="1" x14ac:dyDescent="0.25">
      <c r="B457" s="199"/>
      <c r="C457" s="199"/>
      <c r="D457" s="239"/>
      <c r="E457" s="24"/>
      <c r="F457" s="24"/>
    </row>
    <row r="458" spans="2:6" s="2" customFormat="1" x14ac:dyDescent="0.25">
      <c r="B458" s="199"/>
      <c r="C458" s="199"/>
      <c r="D458" s="239"/>
      <c r="E458" s="24"/>
      <c r="F458" s="24"/>
    </row>
    <row r="459" spans="2:6" s="2" customFormat="1" x14ac:dyDescent="0.25">
      <c r="B459" s="199"/>
      <c r="C459" s="199"/>
      <c r="D459" s="239"/>
      <c r="E459" s="24"/>
      <c r="F459" s="24"/>
    </row>
    <row r="460" spans="2:6" s="2" customFormat="1" x14ac:dyDescent="0.25">
      <c r="B460" s="199"/>
      <c r="C460" s="199"/>
      <c r="D460" s="239"/>
      <c r="E460" s="24"/>
      <c r="F460" s="24"/>
    </row>
    <row r="461" spans="2:6" s="2" customFormat="1" x14ac:dyDescent="0.25">
      <c r="B461" s="199"/>
      <c r="C461" s="199"/>
      <c r="D461" s="239"/>
      <c r="E461" s="24"/>
      <c r="F461" s="24"/>
    </row>
    <row r="462" spans="2:6" s="2" customFormat="1" x14ac:dyDescent="0.25">
      <c r="B462" s="199"/>
      <c r="C462" s="199"/>
      <c r="D462" s="239"/>
      <c r="E462" s="24"/>
      <c r="F462" s="24"/>
    </row>
    <row r="463" spans="2:6" s="2" customFormat="1" x14ac:dyDescent="0.25">
      <c r="B463" s="199"/>
      <c r="C463" s="199"/>
      <c r="D463" s="239"/>
      <c r="E463" s="24"/>
      <c r="F463" s="24"/>
    </row>
    <row r="464" spans="2:6" s="2" customFormat="1" x14ac:dyDescent="0.25">
      <c r="B464" s="199"/>
      <c r="C464" s="199"/>
      <c r="D464" s="239"/>
      <c r="E464" s="24"/>
      <c r="F464" s="24"/>
    </row>
    <row r="465" spans="2:6" s="2" customFormat="1" x14ac:dyDescent="0.25">
      <c r="B465" s="199"/>
      <c r="C465" s="199"/>
      <c r="D465" s="239"/>
      <c r="E465" s="24"/>
      <c r="F465" s="24"/>
    </row>
    <row r="466" spans="2:6" s="2" customFormat="1" x14ac:dyDescent="0.25">
      <c r="B466" s="199"/>
      <c r="C466" s="199"/>
      <c r="D466" s="239"/>
      <c r="E466" s="24"/>
      <c r="F466" s="24"/>
    </row>
    <row r="467" spans="2:6" s="2" customFormat="1" x14ac:dyDescent="0.25">
      <c r="B467" s="199"/>
      <c r="C467" s="199"/>
      <c r="D467" s="239"/>
      <c r="E467" s="24"/>
      <c r="F467" s="24"/>
    </row>
    <row r="468" spans="2:6" s="2" customFormat="1" x14ac:dyDescent="0.25">
      <c r="B468" s="199"/>
      <c r="C468" s="199"/>
      <c r="D468" s="239"/>
      <c r="E468" s="24"/>
      <c r="F468" s="24"/>
    </row>
    <row r="469" spans="2:6" s="2" customFormat="1" x14ac:dyDescent="0.25">
      <c r="B469" s="199"/>
      <c r="C469" s="199"/>
      <c r="D469" s="239"/>
      <c r="E469" s="24"/>
      <c r="F469" s="24"/>
    </row>
    <row r="470" spans="2:6" s="2" customFormat="1" x14ac:dyDescent="0.25">
      <c r="B470" s="199"/>
      <c r="C470" s="199"/>
      <c r="D470" s="239"/>
      <c r="E470" s="24"/>
      <c r="F470" s="24"/>
    </row>
    <row r="471" spans="2:6" s="2" customFormat="1" x14ac:dyDescent="0.25">
      <c r="B471" s="199"/>
      <c r="C471" s="199"/>
      <c r="D471" s="239"/>
      <c r="E471" s="24"/>
      <c r="F471" s="24"/>
    </row>
    <row r="472" spans="2:6" s="2" customFormat="1" x14ac:dyDescent="0.25">
      <c r="B472" s="199"/>
      <c r="C472" s="199"/>
      <c r="D472" s="239"/>
      <c r="E472" s="24"/>
      <c r="F472" s="24"/>
    </row>
    <row r="473" spans="2:6" s="2" customFormat="1" x14ac:dyDescent="0.25">
      <c r="B473" s="199"/>
      <c r="C473" s="199"/>
      <c r="D473" s="239"/>
      <c r="E473" s="24"/>
      <c r="F473" s="24"/>
    </row>
    <row r="474" spans="2:6" s="2" customFormat="1" x14ac:dyDescent="0.25">
      <c r="B474" s="199"/>
      <c r="C474" s="199"/>
      <c r="D474" s="239"/>
      <c r="E474" s="24"/>
      <c r="F474" s="24"/>
    </row>
    <row r="475" spans="2:6" s="2" customFormat="1" x14ac:dyDescent="0.25">
      <c r="B475" s="199"/>
      <c r="C475" s="199"/>
      <c r="D475" s="239"/>
      <c r="E475" s="24"/>
      <c r="F475" s="24"/>
    </row>
    <row r="476" spans="2:6" s="2" customFormat="1" x14ac:dyDescent="0.25">
      <c r="B476" s="199"/>
      <c r="C476" s="199"/>
      <c r="D476" s="239"/>
      <c r="E476" s="24"/>
      <c r="F476" s="24"/>
    </row>
    <row r="477" spans="2:6" s="2" customFormat="1" x14ac:dyDescent="0.25">
      <c r="B477" s="199"/>
      <c r="C477" s="199"/>
      <c r="D477" s="239"/>
      <c r="E477" s="24"/>
      <c r="F477" s="24"/>
    </row>
    <row r="478" spans="2:6" s="2" customFormat="1" x14ac:dyDescent="0.25">
      <c r="B478" s="199"/>
      <c r="C478" s="199"/>
      <c r="D478" s="239"/>
      <c r="E478" s="24"/>
      <c r="F478" s="24"/>
    </row>
    <row r="479" spans="2:6" s="2" customFormat="1" x14ac:dyDescent="0.25">
      <c r="B479" s="199"/>
      <c r="C479" s="199"/>
      <c r="D479" s="239"/>
      <c r="E479" s="24"/>
      <c r="F479" s="24"/>
    </row>
    <row r="480" spans="2:6" s="2" customFormat="1" x14ac:dyDescent="0.25">
      <c r="B480" s="199"/>
      <c r="C480" s="199"/>
      <c r="D480" s="239"/>
      <c r="E480" s="24"/>
      <c r="F480" s="24"/>
    </row>
    <row r="481" spans="2:6" s="2" customFormat="1" x14ac:dyDescent="0.25">
      <c r="B481" s="199"/>
      <c r="C481" s="199"/>
      <c r="D481" s="239"/>
      <c r="E481" s="24"/>
      <c r="F481" s="24"/>
    </row>
    <row r="482" spans="2:6" s="2" customFormat="1" x14ac:dyDescent="0.25">
      <c r="B482" s="199"/>
      <c r="C482" s="199"/>
      <c r="D482" s="239"/>
      <c r="E482" s="24"/>
      <c r="F482" s="24"/>
    </row>
    <row r="483" spans="2:6" s="2" customFormat="1" x14ac:dyDescent="0.25">
      <c r="B483" s="199"/>
      <c r="C483" s="199"/>
      <c r="D483" s="239"/>
      <c r="E483" s="24"/>
      <c r="F483" s="24"/>
    </row>
    <row r="484" spans="2:6" s="2" customFormat="1" x14ac:dyDescent="0.25">
      <c r="B484" s="199"/>
      <c r="C484" s="199"/>
      <c r="D484" s="239"/>
      <c r="E484" s="24"/>
      <c r="F484" s="24"/>
    </row>
    <row r="485" spans="2:6" s="2" customFormat="1" x14ac:dyDescent="0.25">
      <c r="B485" s="199"/>
      <c r="C485" s="199"/>
      <c r="D485" s="239"/>
      <c r="E485" s="24"/>
      <c r="F485" s="24"/>
    </row>
    <row r="486" spans="2:6" s="2" customFormat="1" x14ac:dyDescent="0.25">
      <c r="B486" s="199"/>
      <c r="C486" s="199"/>
      <c r="D486" s="239"/>
      <c r="E486" s="24"/>
      <c r="F486" s="24"/>
    </row>
    <row r="487" spans="2:6" s="2" customFormat="1" x14ac:dyDescent="0.25">
      <c r="B487" s="199"/>
      <c r="C487" s="199"/>
      <c r="D487" s="239"/>
      <c r="E487" s="24"/>
      <c r="F487" s="24"/>
    </row>
    <row r="488" spans="2:6" s="2" customFormat="1" x14ac:dyDescent="0.25">
      <c r="B488" s="199"/>
      <c r="C488" s="199"/>
      <c r="D488" s="239"/>
      <c r="E488" s="24"/>
      <c r="F488" s="24"/>
    </row>
    <row r="489" spans="2:6" s="2" customFormat="1" x14ac:dyDescent="0.25">
      <c r="B489" s="199"/>
      <c r="C489" s="199"/>
      <c r="D489" s="239"/>
      <c r="E489" s="24"/>
      <c r="F489" s="24"/>
    </row>
    <row r="490" spans="2:6" s="2" customFormat="1" x14ac:dyDescent="0.25">
      <c r="B490" s="199"/>
      <c r="C490" s="199"/>
      <c r="D490" s="239"/>
      <c r="E490" s="24"/>
      <c r="F490" s="24"/>
    </row>
    <row r="491" spans="2:6" s="2" customFormat="1" x14ac:dyDescent="0.25">
      <c r="B491" s="199"/>
      <c r="C491" s="199"/>
      <c r="D491" s="239"/>
      <c r="E491" s="24"/>
      <c r="F491" s="24"/>
    </row>
    <row r="492" spans="2:6" s="2" customFormat="1" x14ac:dyDescent="0.25">
      <c r="B492" s="199"/>
      <c r="C492" s="199"/>
      <c r="D492" s="239"/>
      <c r="E492" s="24"/>
      <c r="F492" s="24"/>
    </row>
    <row r="493" spans="2:6" s="2" customFormat="1" x14ac:dyDescent="0.25">
      <c r="B493" s="199"/>
      <c r="C493" s="199"/>
      <c r="D493" s="239"/>
      <c r="E493" s="24"/>
      <c r="F493" s="24"/>
    </row>
    <row r="494" spans="2:6" s="2" customFormat="1" x14ac:dyDescent="0.25">
      <c r="B494" s="199"/>
      <c r="C494" s="199"/>
      <c r="D494" s="239"/>
      <c r="E494" s="24"/>
      <c r="F494" s="24"/>
    </row>
    <row r="495" spans="2:6" s="2" customFormat="1" x14ac:dyDescent="0.25">
      <c r="B495" s="199"/>
      <c r="C495" s="199"/>
      <c r="D495" s="239"/>
      <c r="E495" s="24"/>
      <c r="F495" s="24"/>
    </row>
    <row r="496" spans="2:6" s="2" customFormat="1" x14ac:dyDescent="0.25">
      <c r="B496" s="199"/>
      <c r="C496" s="199"/>
      <c r="D496" s="239"/>
      <c r="E496" s="24"/>
      <c r="F496" s="24"/>
    </row>
    <row r="497" spans="2:6" s="2" customFormat="1" x14ac:dyDescent="0.25">
      <c r="B497" s="199"/>
      <c r="C497" s="199"/>
      <c r="D497" s="239"/>
      <c r="E497" s="24"/>
      <c r="F497" s="24"/>
    </row>
    <row r="498" spans="2:6" s="2" customFormat="1" x14ac:dyDescent="0.25">
      <c r="B498" s="199"/>
      <c r="C498" s="199"/>
      <c r="D498" s="239"/>
      <c r="E498" s="24"/>
      <c r="F498" s="24"/>
    </row>
    <row r="499" spans="2:6" s="2" customFormat="1" x14ac:dyDescent="0.25">
      <c r="B499" s="199"/>
      <c r="C499" s="199"/>
      <c r="D499" s="239"/>
      <c r="E499" s="24"/>
      <c r="F499" s="24"/>
    </row>
    <row r="500" spans="2:6" s="2" customFormat="1" x14ac:dyDescent="0.25">
      <c r="B500" s="199"/>
      <c r="C500" s="199"/>
      <c r="D500" s="239"/>
      <c r="E500" s="24"/>
      <c r="F500" s="24"/>
    </row>
    <row r="501" spans="2:6" s="2" customFormat="1" x14ac:dyDescent="0.25">
      <c r="B501" s="199"/>
      <c r="C501" s="199"/>
      <c r="D501" s="239"/>
      <c r="E501" s="24"/>
      <c r="F501" s="24"/>
    </row>
    <row r="502" spans="2:6" s="2" customFormat="1" x14ac:dyDescent="0.25">
      <c r="B502" s="199"/>
      <c r="C502" s="199"/>
      <c r="D502" s="239"/>
      <c r="E502" s="24"/>
      <c r="F502" s="24"/>
    </row>
    <row r="503" spans="2:6" s="2" customFormat="1" x14ac:dyDescent="0.25">
      <c r="B503" s="199"/>
      <c r="C503" s="199"/>
      <c r="D503" s="239"/>
      <c r="E503" s="24"/>
      <c r="F503" s="24"/>
    </row>
    <row r="504" spans="2:6" s="2" customFormat="1" x14ac:dyDescent="0.25">
      <c r="B504" s="199"/>
      <c r="C504" s="199"/>
      <c r="D504" s="239"/>
      <c r="E504" s="24"/>
      <c r="F504" s="24"/>
    </row>
    <row r="505" spans="2:6" s="2" customFormat="1" x14ac:dyDescent="0.25">
      <c r="B505" s="199"/>
      <c r="C505" s="199"/>
      <c r="D505" s="239"/>
      <c r="E505" s="24"/>
      <c r="F505" s="24"/>
    </row>
    <row r="506" spans="2:6" s="2" customFormat="1" x14ac:dyDescent="0.25">
      <c r="B506" s="199"/>
      <c r="C506" s="199"/>
      <c r="D506" s="239"/>
      <c r="E506" s="24"/>
      <c r="F506" s="24"/>
    </row>
    <row r="507" spans="2:6" s="2" customFormat="1" x14ac:dyDescent="0.25">
      <c r="B507" s="199"/>
      <c r="C507" s="199"/>
      <c r="D507" s="239"/>
      <c r="E507" s="24"/>
      <c r="F507" s="24"/>
    </row>
    <row r="508" spans="2:6" s="2" customFormat="1" x14ac:dyDescent="0.25">
      <c r="B508" s="199"/>
      <c r="C508" s="199"/>
      <c r="D508" s="239"/>
      <c r="E508" s="24"/>
      <c r="F508" s="24"/>
    </row>
    <row r="509" spans="2:6" s="2" customFormat="1" x14ac:dyDescent="0.25">
      <c r="B509" s="199"/>
      <c r="C509" s="199"/>
      <c r="D509" s="239"/>
      <c r="E509" s="24"/>
      <c r="F509" s="24"/>
    </row>
    <row r="510" spans="2:6" s="2" customFormat="1" x14ac:dyDescent="0.25">
      <c r="B510" s="199"/>
      <c r="C510" s="199"/>
      <c r="D510" s="239"/>
      <c r="E510" s="24"/>
      <c r="F510" s="24"/>
    </row>
    <row r="511" spans="2:6" s="2" customFormat="1" x14ac:dyDescent="0.25">
      <c r="B511" s="199"/>
      <c r="C511" s="199"/>
      <c r="D511" s="239"/>
      <c r="E511" s="24"/>
      <c r="F511" s="24"/>
    </row>
    <row r="512" spans="2:6" s="2" customFormat="1" x14ac:dyDescent="0.25">
      <c r="B512" s="199"/>
      <c r="C512" s="199"/>
      <c r="D512" s="239"/>
      <c r="E512" s="24"/>
      <c r="F512" s="24"/>
    </row>
    <row r="513" spans="2:6" s="2" customFormat="1" x14ac:dyDescent="0.25">
      <c r="B513" s="199"/>
      <c r="C513" s="199"/>
      <c r="D513" s="239"/>
      <c r="E513" s="24"/>
      <c r="F513" s="24"/>
    </row>
    <row r="514" spans="2:6" s="2" customFormat="1" x14ac:dyDescent="0.25">
      <c r="B514" s="199"/>
      <c r="C514" s="199"/>
      <c r="D514" s="239"/>
      <c r="E514" s="24"/>
      <c r="F514" s="24"/>
    </row>
    <row r="515" spans="2:6" s="2" customFormat="1" x14ac:dyDescent="0.25">
      <c r="B515" s="199"/>
      <c r="C515" s="199"/>
      <c r="D515" s="239"/>
      <c r="E515" s="24"/>
      <c r="F515" s="24"/>
    </row>
    <row r="516" spans="2:6" s="2" customFormat="1" x14ac:dyDescent="0.25">
      <c r="B516" s="199"/>
      <c r="C516" s="199"/>
      <c r="D516" s="239"/>
      <c r="E516" s="24"/>
      <c r="F516" s="24"/>
    </row>
    <row r="517" spans="2:6" s="2" customFormat="1" x14ac:dyDescent="0.25">
      <c r="B517" s="199"/>
      <c r="C517" s="199"/>
      <c r="D517" s="239"/>
      <c r="E517" s="24"/>
      <c r="F517" s="24"/>
    </row>
    <row r="518" spans="2:6" s="2" customFormat="1" x14ac:dyDescent="0.25">
      <c r="B518" s="199"/>
      <c r="C518" s="199"/>
      <c r="D518" s="239"/>
      <c r="E518" s="24"/>
      <c r="F518" s="24"/>
    </row>
    <row r="519" spans="2:6" s="2" customFormat="1" x14ac:dyDescent="0.25">
      <c r="B519" s="199"/>
      <c r="C519" s="199"/>
      <c r="D519" s="239"/>
      <c r="E519" s="24"/>
      <c r="F519" s="24"/>
    </row>
    <row r="520" spans="2:6" s="2" customFormat="1" x14ac:dyDescent="0.25">
      <c r="B520" s="199"/>
      <c r="C520" s="199"/>
      <c r="D520" s="239"/>
      <c r="E520" s="24"/>
      <c r="F520" s="24"/>
    </row>
    <row r="521" spans="2:6" s="2" customFormat="1" x14ac:dyDescent="0.25">
      <c r="B521" s="199"/>
      <c r="C521" s="199"/>
      <c r="D521" s="239"/>
      <c r="E521" s="24"/>
      <c r="F521" s="24"/>
    </row>
    <row r="522" spans="2:6" s="2" customFormat="1" x14ac:dyDescent="0.25">
      <c r="B522" s="199"/>
      <c r="C522" s="199"/>
      <c r="D522" s="239"/>
      <c r="E522" s="24"/>
      <c r="F522" s="24"/>
    </row>
    <row r="523" spans="2:6" s="2" customFormat="1" x14ac:dyDescent="0.25">
      <c r="B523" s="199"/>
      <c r="C523" s="199"/>
      <c r="D523" s="239"/>
      <c r="E523" s="24"/>
      <c r="F523" s="24"/>
    </row>
    <row r="524" spans="2:6" s="2" customFormat="1" x14ac:dyDescent="0.25">
      <c r="B524" s="199"/>
      <c r="C524" s="199"/>
      <c r="D524" s="239"/>
      <c r="E524" s="24"/>
      <c r="F524" s="24"/>
    </row>
    <row r="525" spans="2:6" s="2" customFormat="1" x14ac:dyDescent="0.25">
      <c r="B525" s="199"/>
      <c r="C525" s="199"/>
      <c r="D525" s="239"/>
      <c r="E525" s="24"/>
      <c r="F525" s="24"/>
    </row>
    <row r="526" spans="2:6" s="2" customFormat="1" x14ac:dyDescent="0.25">
      <c r="B526" s="199"/>
      <c r="C526" s="199"/>
      <c r="D526" s="239"/>
      <c r="E526" s="24"/>
      <c r="F526" s="24"/>
    </row>
    <row r="527" spans="2:6" s="2" customFormat="1" x14ac:dyDescent="0.25">
      <c r="B527" s="199"/>
      <c r="C527" s="199"/>
      <c r="D527" s="239"/>
      <c r="E527" s="24"/>
      <c r="F527" s="24"/>
    </row>
    <row r="528" spans="2:6" s="2" customFormat="1" x14ac:dyDescent="0.25">
      <c r="B528" s="199"/>
      <c r="C528" s="199"/>
      <c r="D528" s="239"/>
      <c r="E528" s="24"/>
      <c r="F528" s="24"/>
    </row>
    <row r="529" spans="2:6" s="2" customFormat="1" x14ac:dyDescent="0.25">
      <c r="B529" s="199"/>
      <c r="C529" s="199"/>
      <c r="D529" s="239"/>
      <c r="E529" s="24"/>
      <c r="F529" s="24"/>
    </row>
    <row r="530" spans="2:6" s="2" customFormat="1" x14ac:dyDescent="0.25">
      <c r="B530" s="199"/>
      <c r="C530" s="199"/>
      <c r="D530" s="239"/>
      <c r="E530" s="24"/>
      <c r="F530" s="24"/>
    </row>
    <row r="531" spans="2:6" s="2" customFormat="1" x14ac:dyDescent="0.25">
      <c r="B531" s="199"/>
      <c r="C531" s="199"/>
      <c r="D531" s="239"/>
      <c r="E531" s="24"/>
      <c r="F531" s="24"/>
    </row>
    <row r="532" spans="2:6" s="2" customFormat="1" x14ac:dyDescent="0.25">
      <c r="B532" s="199"/>
      <c r="C532" s="199"/>
      <c r="D532" s="239"/>
      <c r="E532" s="24"/>
      <c r="F532" s="24"/>
    </row>
    <row r="533" spans="2:6" s="2" customFormat="1" x14ac:dyDescent="0.25">
      <c r="B533" s="199"/>
      <c r="C533" s="199"/>
      <c r="D533" s="239"/>
      <c r="E533" s="24"/>
      <c r="F533" s="24"/>
    </row>
    <row r="534" spans="2:6" s="2" customFormat="1" x14ac:dyDescent="0.25">
      <c r="B534" s="199"/>
      <c r="C534" s="199"/>
      <c r="D534" s="239"/>
      <c r="E534" s="24"/>
      <c r="F534" s="24"/>
    </row>
    <row r="535" spans="2:6" s="2" customFormat="1" x14ac:dyDescent="0.25">
      <c r="B535" s="199"/>
      <c r="C535" s="199"/>
      <c r="D535" s="239"/>
      <c r="E535" s="24"/>
      <c r="F535" s="24"/>
    </row>
    <row r="536" spans="2:6" s="2" customFormat="1" x14ac:dyDescent="0.25">
      <c r="B536" s="199"/>
      <c r="C536" s="199"/>
      <c r="D536" s="239"/>
      <c r="E536" s="24"/>
      <c r="F536" s="24"/>
    </row>
    <row r="537" spans="2:6" s="2" customFormat="1" x14ac:dyDescent="0.25">
      <c r="B537" s="199"/>
      <c r="C537" s="199"/>
      <c r="D537" s="239"/>
      <c r="E537" s="24"/>
      <c r="F537" s="24"/>
    </row>
    <row r="538" spans="2:6" s="2" customFormat="1" x14ac:dyDescent="0.25">
      <c r="B538" s="199"/>
      <c r="C538" s="199"/>
      <c r="D538" s="239"/>
      <c r="E538" s="24"/>
      <c r="F538" s="24"/>
    </row>
    <row r="539" spans="2:6" s="2" customFormat="1" x14ac:dyDescent="0.25">
      <c r="B539" s="199"/>
      <c r="C539" s="199"/>
      <c r="D539" s="239"/>
      <c r="E539" s="24"/>
      <c r="F539" s="24"/>
    </row>
    <row r="540" spans="2:6" s="2" customFormat="1" x14ac:dyDescent="0.25">
      <c r="B540" s="199"/>
      <c r="C540" s="199"/>
      <c r="D540" s="239"/>
      <c r="E540" s="24"/>
      <c r="F540" s="24"/>
    </row>
    <row r="541" spans="2:6" s="2" customFormat="1" x14ac:dyDescent="0.25">
      <c r="B541" s="199"/>
      <c r="C541" s="199"/>
      <c r="D541" s="239"/>
      <c r="E541" s="24"/>
      <c r="F541" s="24"/>
    </row>
    <row r="542" spans="2:6" s="2" customFormat="1" x14ac:dyDescent="0.25">
      <c r="B542" s="199"/>
      <c r="C542" s="199"/>
      <c r="D542" s="239"/>
      <c r="E542" s="24"/>
      <c r="F542" s="24"/>
    </row>
    <row r="543" spans="2:6" s="2" customFormat="1" x14ac:dyDescent="0.25">
      <c r="B543" s="199"/>
      <c r="C543" s="199"/>
      <c r="D543" s="239"/>
      <c r="E543" s="24"/>
      <c r="F543" s="24"/>
    </row>
    <row r="544" spans="2:6" s="2" customFormat="1" x14ac:dyDescent="0.25">
      <c r="B544" s="199"/>
      <c r="C544" s="199"/>
      <c r="D544" s="239"/>
      <c r="E544" s="24"/>
      <c r="F544" s="24"/>
    </row>
    <row r="545" spans="2:6" s="2" customFormat="1" x14ac:dyDescent="0.25">
      <c r="B545" s="199"/>
      <c r="C545" s="199"/>
      <c r="D545" s="239"/>
      <c r="E545" s="24"/>
      <c r="F545" s="24"/>
    </row>
    <row r="546" spans="2:6" s="2" customFormat="1" x14ac:dyDescent="0.25">
      <c r="B546" s="199"/>
      <c r="C546" s="199"/>
      <c r="D546" s="239"/>
      <c r="E546" s="24"/>
      <c r="F546" s="24"/>
    </row>
    <row r="547" spans="2:6" s="2" customFormat="1" x14ac:dyDescent="0.25">
      <c r="B547" s="199"/>
      <c r="C547" s="199"/>
      <c r="D547" s="239"/>
      <c r="E547" s="24"/>
      <c r="F547" s="24"/>
    </row>
    <row r="548" spans="2:6" s="2" customFormat="1" x14ac:dyDescent="0.25">
      <c r="B548" s="199"/>
      <c r="C548" s="199"/>
      <c r="D548" s="239"/>
      <c r="E548" s="24"/>
      <c r="F548" s="24"/>
    </row>
    <row r="549" spans="2:6" s="2" customFormat="1" x14ac:dyDescent="0.25">
      <c r="B549" s="199"/>
      <c r="C549" s="199"/>
      <c r="D549" s="239"/>
      <c r="E549" s="24"/>
      <c r="F549" s="24"/>
    </row>
    <row r="550" spans="2:6" s="2" customFormat="1" x14ac:dyDescent="0.25">
      <c r="B550" s="199"/>
      <c r="C550" s="199"/>
      <c r="D550" s="239"/>
      <c r="E550" s="24"/>
      <c r="F550" s="24"/>
    </row>
    <row r="551" spans="2:6" s="2" customFormat="1" x14ac:dyDescent="0.25">
      <c r="B551" s="199"/>
      <c r="C551" s="199"/>
      <c r="D551" s="239"/>
      <c r="E551" s="24"/>
      <c r="F551" s="24"/>
    </row>
    <row r="552" spans="2:6" s="2" customFormat="1" x14ac:dyDescent="0.25">
      <c r="B552" s="199"/>
      <c r="C552" s="199"/>
      <c r="D552" s="239"/>
      <c r="E552" s="24"/>
      <c r="F552" s="24"/>
    </row>
    <row r="553" spans="2:6" s="2" customFormat="1" x14ac:dyDescent="0.25">
      <c r="B553" s="199"/>
      <c r="C553" s="199"/>
      <c r="D553" s="239"/>
      <c r="E553" s="24"/>
      <c r="F553" s="24"/>
    </row>
    <row r="554" spans="2:6" s="2" customFormat="1" x14ac:dyDescent="0.25">
      <c r="B554" s="199"/>
      <c r="C554" s="199"/>
      <c r="D554" s="239"/>
      <c r="E554" s="24"/>
      <c r="F554" s="24"/>
    </row>
    <row r="555" spans="2:6" s="2" customFormat="1" x14ac:dyDescent="0.25">
      <c r="B555" s="199"/>
      <c r="C555" s="199"/>
      <c r="D555" s="239"/>
      <c r="E555" s="24"/>
      <c r="F555" s="24"/>
    </row>
    <row r="556" spans="2:6" s="2" customFormat="1" x14ac:dyDescent="0.25">
      <c r="B556" s="199"/>
      <c r="C556" s="199"/>
      <c r="D556" s="239"/>
      <c r="E556" s="24"/>
      <c r="F556" s="24"/>
    </row>
    <row r="557" spans="2:6" s="2" customFormat="1" x14ac:dyDescent="0.25">
      <c r="B557" s="199"/>
      <c r="C557" s="199"/>
      <c r="D557" s="239"/>
      <c r="E557" s="24"/>
      <c r="F557" s="24"/>
    </row>
    <row r="558" spans="2:6" s="2" customFormat="1" x14ac:dyDescent="0.25">
      <c r="B558" s="199"/>
      <c r="C558" s="199"/>
      <c r="D558" s="239"/>
      <c r="E558" s="24"/>
      <c r="F558" s="24"/>
    </row>
    <row r="559" spans="2:6" s="2" customFormat="1" x14ac:dyDescent="0.25">
      <c r="B559" s="199"/>
      <c r="C559" s="199"/>
      <c r="D559" s="239"/>
      <c r="E559" s="24"/>
      <c r="F559" s="24"/>
    </row>
    <row r="560" spans="2:6" s="2" customFormat="1" x14ac:dyDescent="0.25">
      <c r="B560" s="199"/>
      <c r="C560" s="199"/>
      <c r="D560" s="239"/>
      <c r="E560" s="24"/>
      <c r="F560" s="24"/>
    </row>
    <row r="561" spans="2:6" s="2" customFormat="1" x14ac:dyDescent="0.25">
      <c r="B561" s="199"/>
      <c r="C561" s="199"/>
      <c r="D561" s="239"/>
      <c r="E561" s="24"/>
      <c r="F561" s="24"/>
    </row>
    <row r="562" spans="2:6" s="2" customFormat="1" x14ac:dyDescent="0.25">
      <c r="B562" s="199"/>
      <c r="C562" s="199"/>
      <c r="D562" s="239"/>
      <c r="E562" s="24"/>
      <c r="F562" s="24"/>
    </row>
    <row r="563" spans="2:6" s="2" customFormat="1" x14ac:dyDescent="0.25">
      <c r="B563" s="199"/>
      <c r="C563" s="199"/>
      <c r="D563" s="239"/>
      <c r="E563" s="24"/>
      <c r="F563" s="24"/>
    </row>
    <row r="564" spans="2:6" s="2" customFormat="1" x14ac:dyDescent="0.25">
      <c r="B564" s="199"/>
      <c r="C564" s="199"/>
      <c r="D564" s="239"/>
      <c r="E564" s="24"/>
      <c r="F564" s="24"/>
    </row>
    <row r="565" spans="2:6" s="2" customFormat="1" x14ac:dyDescent="0.25">
      <c r="B565" s="199"/>
      <c r="C565" s="199"/>
      <c r="D565" s="239"/>
      <c r="E565" s="24"/>
      <c r="F565" s="24"/>
    </row>
    <row r="566" spans="2:6" s="2" customFormat="1" x14ac:dyDescent="0.25">
      <c r="B566" s="199"/>
      <c r="C566" s="199"/>
      <c r="D566" s="239"/>
      <c r="E566" s="24"/>
      <c r="F566" s="24"/>
    </row>
    <row r="567" spans="2:6" s="2" customFormat="1" x14ac:dyDescent="0.25">
      <c r="B567" s="199"/>
      <c r="C567" s="199"/>
      <c r="D567" s="239"/>
      <c r="E567" s="24"/>
      <c r="F567" s="24"/>
    </row>
    <row r="568" spans="2:6" s="2" customFormat="1" x14ac:dyDescent="0.25">
      <c r="B568" s="199"/>
      <c r="C568" s="199"/>
      <c r="D568" s="239"/>
      <c r="E568" s="24"/>
      <c r="F568" s="24"/>
    </row>
    <row r="569" spans="2:6" s="2" customFormat="1" x14ac:dyDescent="0.25">
      <c r="B569" s="199"/>
      <c r="C569" s="199"/>
      <c r="D569" s="239"/>
      <c r="E569" s="24"/>
      <c r="F569" s="24"/>
    </row>
    <row r="570" spans="2:6" s="2" customFormat="1" x14ac:dyDescent="0.25">
      <c r="B570" s="199"/>
      <c r="C570" s="199"/>
      <c r="D570" s="239"/>
      <c r="E570" s="24"/>
      <c r="F570" s="24"/>
    </row>
    <row r="571" spans="2:6" s="2" customFormat="1" x14ac:dyDescent="0.25">
      <c r="B571" s="199"/>
      <c r="C571" s="199"/>
      <c r="D571" s="239"/>
      <c r="E571" s="24"/>
      <c r="F571" s="24"/>
    </row>
    <row r="572" spans="2:6" s="2" customFormat="1" x14ac:dyDescent="0.25">
      <c r="B572" s="199"/>
      <c r="C572" s="199"/>
      <c r="D572" s="239"/>
      <c r="E572" s="24"/>
      <c r="F572" s="24"/>
    </row>
    <row r="573" spans="2:6" s="2" customFormat="1" x14ac:dyDescent="0.25">
      <c r="B573" s="199"/>
      <c r="C573" s="199"/>
      <c r="D573" s="239"/>
      <c r="E573" s="24"/>
      <c r="F573" s="24"/>
    </row>
    <row r="574" spans="2:6" s="2" customFormat="1" x14ac:dyDescent="0.25">
      <c r="B574" s="199"/>
      <c r="C574" s="199"/>
      <c r="D574" s="239"/>
      <c r="E574" s="24"/>
      <c r="F574" s="24"/>
    </row>
    <row r="575" spans="2:6" s="2" customFormat="1" x14ac:dyDescent="0.25">
      <c r="B575" s="199"/>
      <c r="C575" s="199"/>
      <c r="D575" s="239"/>
      <c r="E575" s="24"/>
      <c r="F575" s="24"/>
    </row>
    <row r="576" spans="2:6" s="2" customFormat="1" x14ac:dyDescent="0.25">
      <c r="B576" s="199"/>
      <c r="C576" s="199"/>
      <c r="D576" s="239"/>
      <c r="E576" s="24"/>
      <c r="F576" s="24"/>
    </row>
    <row r="577" spans="2:6" s="2" customFormat="1" x14ac:dyDescent="0.25">
      <c r="B577" s="199"/>
      <c r="C577" s="199"/>
      <c r="D577" s="239"/>
      <c r="E577" s="24"/>
      <c r="F577" s="24"/>
    </row>
    <row r="578" spans="2:6" s="2" customFormat="1" x14ac:dyDescent="0.25">
      <c r="B578" s="199"/>
      <c r="C578" s="199"/>
      <c r="D578" s="239"/>
      <c r="E578" s="24"/>
      <c r="F578" s="24"/>
    </row>
    <row r="579" spans="2:6" s="2" customFormat="1" x14ac:dyDescent="0.25">
      <c r="B579" s="199"/>
      <c r="C579" s="199"/>
      <c r="D579" s="239"/>
      <c r="E579" s="24"/>
      <c r="F579" s="24"/>
    </row>
    <row r="580" spans="2:6" s="2" customFormat="1" x14ac:dyDescent="0.25">
      <c r="B580" s="199"/>
      <c r="C580" s="199"/>
      <c r="D580" s="239"/>
      <c r="E580" s="24"/>
      <c r="F580" s="24"/>
    </row>
    <row r="581" spans="2:6" s="2" customFormat="1" x14ac:dyDescent="0.25">
      <c r="B581" s="199"/>
      <c r="C581" s="199"/>
      <c r="D581" s="239"/>
      <c r="E581" s="24"/>
      <c r="F581" s="24"/>
    </row>
    <row r="582" spans="2:6" s="2" customFormat="1" x14ac:dyDescent="0.25">
      <c r="B582" s="199"/>
      <c r="C582" s="199"/>
      <c r="D582" s="239"/>
      <c r="E582" s="24"/>
      <c r="F582" s="24"/>
    </row>
    <row r="583" spans="2:6" s="2" customFormat="1" x14ac:dyDescent="0.25">
      <c r="B583" s="199"/>
      <c r="C583" s="199"/>
      <c r="D583" s="239"/>
      <c r="E583" s="24"/>
      <c r="F583" s="24"/>
    </row>
    <row r="584" spans="2:6" s="2" customFormat="1" x14ac:dyDescent="0.25">
      <c r="B584" s="199"/>
      <c r="C584" s="199"/>
      <c r="D584" s="239"/>
      <c r="E584" s="24"/>
      <c r="F584" s="24"/>
    </row>
    <row r="585" spans="2:6" s="2" customFormat="1" x14ac:dyDescent="0.25">
      <c r="B585" s="199"/>
      <c r="C585" s="199"/>
      <c r="D585" s="239"/>
      <c r="E585" s="24"/>
      <c r="F585" s="24"/>
    </row>
    <row r="586" spans="2:6" s="2" customFormat="1" x14ac:dyDescent="0.25">
      <c r="B586" s="199"/>
      <c r="C586" s="199"/>
      <c r="D586" s="239"/>
      <c r="E586" s="24"/>
      <c r="F586" s="24"/>
    </row>
    <row r="587" spans="2:6" s="2" customFormat="1" x14ac:dyDescent="0.25">
      <c r="B587" s="199"/>
      <c r="C587" s="199"/>
      <c r="D587" s="239"/>
      <c r="E587" s="24"/>
      <c r="F587" s="24"/>
    </row>
    <row r="588" spans="2:6" s="2" customFormat="1" x14ac:dyDescent="0.25">
      <c r="B588" s="199"/>
      <c r="C588" s="199"/>
      <c r="D588" s="239"/>
      <c r="E588" s="24"/>
      <c r="F588" s="24"/>
    </row>
    <row r="589" spans="2:6" s="2" customFormat="1" x14ac:dyDescent="0.25">
      <c r="B589" s="199"/>
      <c r="C589" s="199"/>
      <c r="D589" s="239"/>
      <c r="E589" s="24"/>
      <c r="F589" s="24"/>
    </row>
    <row r="590" spans="2:6" s="2" customFormat="1" x14ac:dyDescent="0.25">
      <c r="B590" s="199"/>
      <c r="C590" s="199"/>
      <c r="D590" s="239"/>
      <c r="E590" s="24"/>
      <c r="F590" s="24"/>
    </row>
    <row r="591" spans="2:6" s="2" customFormat="1" x14ac:dyDescent="0.25">
      <c r="B591" s="199"/>
      <c r="C591" s="199"/>
      <c r="D591" s="239"/>
      <c r="E591" s="24"/>
      <c r="F591" s="24"/>
    </row>
    <row r="592" spans="2:6" s="2" customFormat="1" x14ac:dyDescent="0.25">
      <c r="B592" s="199"/>
      <c r="C592" s="199"/>
      <c r="D592" s="239"/>
      <c r="E592" s="24"/>
      <c r="F592" s="24"/>
    </row>
    <row r="593" spans="2:6" s="2" customFormat="1" x14ac:dyDescent="0.25">
      <c r="B593" s="199"/>
      <c r="C593" s="199"/>
      <c r="D593" s="239"/>
      <c r="E593" s="24"/>
      <c r="F593" s="24"/>
    </row>
    <row r="594" spans="2:6" s="2" customFormat="1" x14ac:dyDescent="0.25">
      <c r="B594" s="199"/>
      <c r="C594" s="199"/>
      <c r="D594" s="239"/>
      <c r="E594" s="24"/>
      <c r="F594" s="24"/>
    </row>
    <row r="595" spans="2:6" s="2" customFormat="1" x14ac:dyDescent="0.25">
      <c r="B595" s="199"/>
      <c r="C595" s="199"/>
      <c r="D595" s="239"/>
      <c r="E595" s="24"/>
      <c r="F595" s="24"/>
    </row>
    <row r="596" spans="2:6" s="2" customFormat="1" x14ac:dyDescent="0.25">
      <c r="B596" s="199"/>
      <c r="C596" s="199"/>
      <c r="D596" s="239"/>
      <c r="E596" s="24"/>
      <c r="F596" s="24"/>
    </row>
    <row r="597" spans="2:6" s="2" customFormat="1" x14ac:dyDescent="0.25">
      <c r="B597" s="199"/>
      <c r="C597" s="199"/>
      <c r="D597" s="239"/>
      <c r="E597" s="24"/>
      <c r="F597" s="24"/>
    </row>
    <row r="598" spans="2:6" s="2" customFormat="1" x14ac:dyDescent="0.25">
      <c r="B598" s="199"/>
      <c r="C598" s="199"/>
      <c r="D598" s="239"/>
      <c r="E598" s="24"/>
      <c r="F598" s="24"/>
    </row>
    <row r="599" spans="2:6" s="2" customFormat="1" x14ac:dyDescent="0.25">
      <c r="B599" s="199"/>
      <c r="C599" s="199"/>
      <c r="D599" s="239"/>
      <c r="E599" s="24"/>
      <c r="F599" s="24"/>
    </row>
    <row r="600" spans="2:6" s="2" customFormat="1" x14ac:dyDescent="0.25">
      <c r="B600" s="199"/>
      <c r="C600" s="199"/>
      <c r="D600" s="239"/>
      <c r="E600" s="24"/>
      <c r="F600" s="24"/>
    </row>
    <row r="601" spans="2:6" s="2" customFormat="1" x14ac:dyDescent="0.25">
      <c r="B601" s="199"/>
      <c r="C601" s="199"/>
      <c r="D601" s="239"/>
      <c r="E601" s="24"/>
      <c r="F601" s="24"/>
    </row>
    <row r="602" spans="2:6" s="2" customFormat="1" x14ac:dyDescent="0.25">
      <c r="B602" s="199"/>
      <c r="C602" s="199"/>
      <c r="D602" s="239"/>
      <c r="E602" s="24"/>
      <c r="F602" s="24"/>
    </row>
  </sheetData>
  <mergeCells count="2">
    <mergeCell ref="C4:E4"/>
    <mergeCell ref="A66:F66"/>
  </mergeCells>
  <pageMargins left="0.7" right="0.7" top="0.75" bottom="0.75" header="0.3" footer="0.3"/>
  <pageSetup scale="95" fitToHeight="0" orientation="portrait"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7"/>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3" width="14.28515625" style="16" customWidth="1"/>
    <col min="4" max="4" width="11.140625" style="16" customWidth="1"/>
    <col min="5" max="5" width="11.28515625" style="16" customWidth="1"/>
    <col min="6" max="6" width="11.5703125" style="2" customWidth="1"/>
    <col min="7" max="7" width="2.85546875" style="287" customWidth="1"/>
    <col min="8" max="12" width="15.5703125" style="18" customWidth="1"/>
    <col min="13" max="13" width="9.140625" style="2"/>
    <col min="16" max="16384" width="9.140625" style="2"/>
  </cols>
  <sheetData>
    <row r="1" spans="1:12" ht="18.75" x14ac:dyDescent="0.3">
      <c r="A1" s="60"/>
      <c r="B1" s="539" t="s">
        <v>600</v>
      </c>
      <c r="C1" s="539"/>
      <c r="D1" s="539"/>
      <c r="E1" s="539"/>
      <c r="F1" s="539"/>
      <c r="G1" s="539"/>
      <c r="H1" s="539"/>
      <c r="I1" s="539"/>
      <c r="J1" s="539"/>
      <c r="K1" s="539"/>
      <c r="L1" s="539"/>
    </row>
    <row r="2" spans="1:12" x14ac:dyDescent="0.25">
      <c r="G2" s="2"/>
    </row>
    <row r="3" spans="1:12" s="64" customFormat="1" x14ac:dyDescent="0.25">
      <c r="A3" s="537" t="s">
        <v>258</v>
      </c>
      <c r="B3" s="538" t="s">
        <v>342</v>
      </c>
      <c r="C3" s="550" t="s">
        <v>151</v>
      </c>
      <c r="D3" s="550"/>
      <c r="E3" s="550"/>
      <c r="F3" s="550"/>
      <c r="G3" s="288"/>
      <c r="H3" s="551" t="s">
        <v>152</v>
      </c>
      <c r="I3" s="551"/>
      <c r="J3" s="551"/>
      <c r="K3" s="551"/>
      <c r="L3" s="551"/>
    </row>
    <row r="4" spans="1:12" s="64" customFormat="1" x14ac:dyDescent="0.25">
      <c r="A4" s="537"/>
      <c r="B4" s="538"/>
      <c r="C4" s="550" t="s">
        <v>355</v>
      </c>
      <c r="D4" s="550"/>
      <c r="E4" s="550"/>
      <c r="F4" s="550"/>
      <c r="G4" s="288"/>
      <c r="H4" s="551" t="s">
        <v>355</v>
      </c>
      <c r="I4" s="551"/>
      <c r="J4" s="551"/>
      <c r="K4" s="551"/>
      <c r="L4" s="551"/>
    </row>
    <row r="5" spans="1:12" s="62" customFormat="1" ht="75" x14ac:dyDescent="0.25">
      <c r="A5" s="537"/>
      <c r="B5" s="538"/>
      <c r="C5" s="75" t="s">
        <v>0</v>
      </c>
      <c r="D5" s="75" t="s">
        <v>1</v>
      </c>
      <c r="E5" s="75" t="s">
        <v>2</v>
      </c>
      <c r="F5" s="75" t="s">
        <v>150</v>
      </c>
      <c r="G5" s="455"/>
      <c r="H5" s="70" t="s">
        <v>357</v>
      </c>
      <c r="I5" s="70" t="s">
        <v>358</v>
      </c>
      <c r="J5" s="70" t="s">
        <v>359</v>
      </c>
      <c r="K5" s="70" t="s">
        <v>360</v>
      </c>
      <c r="L5" s="70" t="s">
        <v>361</v>
      </c>
    </row>
    <row r="6" spans="1:12" s="63" customFormat="1" ht="12" customHeight="1" x14ac:dyDescent="0.25">
      <c r="B6" s="280" t="s">
        <v>327</v>
      </c>
      <c r="C6" s="549" t="s">
        <v>329</v>
      </c>
      <c r="D6" s="549"/>
      <c r="E6" s="549"/>
      <c r="F6" s="549"/>
      <c r="G6" s="456"/>
      <c r="H6" s="548" t="s">
        <v>329</v>
      </c>
      <c r="I6" s="548"/>
      <c r="J6" s="548"/>
      <c r="K6" s="548"/>
      <c r="L6" s="548"/>
    </row>
    <row r="7" spans="1:12" s="47" customFormat="1" x14ac:dyDescent="0.25">
      <c r="A7" s="278"/>
      <c r="B7" s="82" t="s">
        <v>328</v>
      </c>
      <c r="C7" s="387"/>
      <c r="D7" s="387"/>
      <c r="E7" s="387"/>
      <c r="F7" s="387"/>
      <c r="G7" s="457"/>
      <c r="H7" s="393"/>
      <c r="I7" s="393"/>
      <c r="J7" s="393"/>
      <c r="K7" s="393"/>
      <c r="L7" s="393"/>
    </row>
    <row r="8" spans="1:12" s="15" customFormat="1" x14ac:dyDescent="0.25">
      <c r="A8" s="15">
        <v>1</v>
      </c>
      <c r="B8" s="347" t="s">
        <v>147</v>
      </c>
      <c r="C8" s="417"/>
      <c r="D8" s="417"/>
      <c r="E8" s="417"/>
      <c r="F8" s="418"/>
      <c r="G8" s="458"/>
      <c r="H8" s="394"/>
      <c r="I8" s="394"/>
      <c r="J8" s="394"/>
      <c r="K8" s="394"/>
      <c r="L8" s="394"/>
    </row>
    <row r="9" spans="1:12" s="94" customFormat="1" x14ac:dyDescent="0.25">
      <c r="A9" s="94">
        <v>2</v>
      </c>
      <c r="B9" s="349" t="s">
        <v>18</v>
      </c>
      <c r="C9" s="419">
        <v>2387</v>
      </c>
      <c r="D9" s="419"/>
      <c r="E9" s="419">
        <v>605</v>
      </c>
      <c r="F9" s="420">
        <v>2992</v>
      </c>
      <c r="G9" s="458"/>
      <c r="H9" s="410">
        <v>0.25680770842061162</v>
      </c>
      <c r="I9" s="410">
        <v>8.9233347297863433E-2</v>
      </c>
      <c r="J9" s="410">
        <v>0.95008389261744963</v>
      </c>
      <c r="K9" s="410">
        <v>0.32856541859486749</v>
      </c>
      <c r="L9" s="410">
        <v>7.0785070785070792E-2</v>
      </c>
    </row>
    <row r="10" spans="1:12" x14ac:dyDescent="0.25">
      <c r="A10" s="2">
        <v>3</v>
      </c>
      <c r="B10" s="351" t="s">
        <v>19</v>
      </c>
      <c r="C10" s="417">
        <v>2142</v>
      </c>
      <c r="D10" s="417"/>
      <c r="E10" s="417">
        <v>42</v>
      </c>
      <c r="F10" s="418">
        <v>2184</v>
      </c>
      <c r="G10" s="458"/>
      <c r="H10" s="394">
        <v>0.12558356676003735</v>
      </c>
      <c r="I10" s="394">
        <v>0.19421101774042951</v>
      </c>
      <c r="J10" s="394">
        <v>0.98550724637681164</v>
      </c>
      <c r="K10" s="394">
        <v>0.63189897100093551</v>
      </c>
      <c r="L10" s="394">
        <v>0.18100189035916825</v>
      </c>
    </row>
    <row r="11" spans="1:12" s="94" customFormat="1" x14ac:dyDescent="0.25">
      <c r="A11" s="94">
        <v>4</v>
      </c>
      <c r="B11" s="349" t="s">
        <v>12</v>
      </c>
      <c r="C11" s="419">
        <v>7613</v>
      </c>
      <c r="D11" s="419"/>
      <c r="E11" s="419">
        <v>1884</v>
      </c>
      <c r="F11" s="420">
        <v>9497</v>
      </c>
      <c r="G11" s="458"/>
      <c r="H11" s="410">
        <v>0.17719690003940627</v>
      </c>
      <c r="I11" s="410">
        <v>0.14186260344148169</v>
      </c>
      <c r="J11" s="410">
        <v>0.98354613663288137</v>
      </c>
      <c r="K11" s="410">
        <v>0.41470472182033408</v>
      </c>
      <c r="L11" s="410">
        <v>0.20485139277622286</v>
      </c>
    </row>
    <row r="12" spans="1:12" x14ac:dyDescent="0.25">
      <c r="A12" s="2">
        <v>5</v>
      </c>
      <c r="B12" s="351" t="s">
        <v>30</v>
      </c>
      <c r="C12" s="417">
        <v>2903</v>
      </c>
      <c r="D12" s="417"/>
      <c r="E12" s="417">
        <v>1578</v>
      </c>
      <c r="F12" s="418">
        <v>4481</v>
      </c>
      <c r="G12" s="458"/>
      <c r="H12" s="394">
        <v>0.24423010678608337</v>
      </c>
      <c r="I12" s="394">
        <v>9.8174302445745779E-2</v>
      </c>
      <c r="J12" s="394">
        <v>0.96793103448275863</v>
      </c>
      <c r="K12" s="394">
        <v>0.42866988283942109</v>
      </c>
      <c r="L12" s="394">
        <v>9.8093587521663778E-2</v>
      </c>
    </row>
    <row r="13" spans="1:12" s="94" customFormat="1" x14ac:dyDescent="0.25">
      <c r="A13" s="94">
        <v>6</v>
      </c>
      <c r="B13" s="349" t="s">
        <v>38</v>
      </c>
      <c r="C13" s="419">
        <v>10156</v>
      </c>
      <c r="D13" s="419"/>
      <c r="E13" s="419">
        <v>320</v>
      </c>
      <c r="F13" s="420">
        <v>10476</v>
      </c>
      <c r="G13" s="458"/>
      <c r="H13" s="410">
        <v>0.15064986215045292</v>
      </c>
      <c r="I13" s="410">
        <v>0.13981882630957071</v>
      </c>
      <c r="J13" s="410">
        <v>0.92881055533674672</v>
      </c>
      <c r="K13" s="410">
        <v>0.45650674810363512</v>
      </c>
      <c r="L13" s="410">
        <v>0.3844145410725045</v>
      </c>
    </row>
    <row r="14" spans="1:12" x14ac:dyDescent="0.25">
      <c r="A14" s="2">
        <v>7</v>
      </c>
      <c r="B14" s="351" t="s">
        <v>20</v>
      </c>
      <c r="C14" s="417">
        <v>3664</v>
      </c>
      <c r="D14" s="417"/>
      <c r="E14" s="417">
        <v>47</v>
      </c>
      <c r="F14" s="418">
        <v>3711</v>
      </c>
      <c r="G14" s="458"/>
      <c r="H14" s="394">
        <v>0.13455240174672489</v>
      </c>
      <c r="I14" s="394">
        <v>0.15502183406113537</v>
      </c>
      <c r="J14" s="394">
        <v>0.86794520547945209</v>
      </c>
      <c r="K14" s="394">
        <v>0.58471760797342198</v>
      </c>
      <c r="L14" s="394">
        <v>0.18547008547008548</v>
      </c>
    </row>
    <row r="15" spans="1:12" s="94" customFormat="1" x14ac:dyDescent="0.25">
      <c r="A15" s="94">
        <v>8</v>
      </c>
      <c r="B15" s="349" t="s">
        <v>17</v>
      </c>
      <c r="C15" s="419">
        <v>1152</v>
      </c>
      <c r="D15" s="419"/>
      <c r="E15" s="419">
        <v>1155</v>
      </c>
      <c r="F15" s="420">
        <v>2307</v>
      </c>
      <c r="G15" s="458"/>
      <c r="H15" s="410">
        <v>0.1623263888888889</v>
      </c>
      <c r="I15" s="410">
        <v>0.15277777777777779</v>
      </c>
      <c r="J15" s="410">
        <v>0.92013888888888884</v>
      </c>
      <c r="K15" s="410">
        <v>0.4226086956521739</v>
      </c>
      <c r="L15" s="410">
        <v>0.30680813439434129</v>
      </c>
    </row>
    <row r="16" spans="1:12" x14ac:dyDescent="0.25">
      <c r="A16" s="2">
        <v>9</v>
      </c>
      <c r="B16" s="351" t="s">
        <v>24</v>
      </c>
      <c r="C16" s="417">
        <v>6453</v>
      </c>
      <c r="D16" s="417"/>
      <c r="E16" s="417">
        <v>134</v>
      </c>
      <c r="F16" s="418">
        <v>6587</v>
      </c>
      <c r="G16" s="458"/>
      <c r="H16" s="394">
        <v>0.11916937858360452</v>
      </c>
      <c r="I16" s="394">
        <v>0.16937858360452504</v>
      </c>
      <c r="J16" s="394">
        <v>0.98107353397455788</v>
      </c>
      <c r="K16" s="394">
        <v>0.64884663341645887</v>
      </c>
      <c r="L16" s="394">
        <v>0.38682133075559849</v>
      </c>
    </row>
    <row r="17" spans="1:12" s="94" customFormat="1" x14ac:dyDescent="0.25">
      <c r="A17" s="94">
        <v>10</v>
      </c>
      <c r="B17" s="349" t="s">
        <v>31</v>
      </c>
      <c r="C17" s="419">
        <v>1262</v>
      </c>
      <c r="D17" s="419"/>
      <c r="E17" s="419">
        <v>56</v>
      </c>
      <c r="F17" s="420">
        <v>1318</v>
      </c>
      <c r="G17" s="458"/>
      <c r="H17" s="410">
        <v>0.19096671949286848</v>
      </c>
      <c r="I17" s="410">
        <v>0.17670364500792393</v>
      </c>
      <c r="J17" s="410">
        <v>0.9516640253565769</v>
      </c>
      <c r="K17" s="410">
        <v>0.42076069730586368</v>
      </c>
      <c r="L17" s="410">
        <v>0.11031175059952038</v>
      </c>
    </row>
    <row r="18" spans="1:12" x14ac:dyDescent="0.25">
      <c r="A18" s="2">
        <v>11</v>
      </c>
      <c r="B18" s="351" t="s">
        <v>16</v>
      </c>
      <c r="C18" s="417">
        <v>5716</v>
      </c>
      <c r="D18" s="417"/>
      <c r="E18" s="417">
        <v>398</v>
      </c>
      <c r="F18" s="418">
        <v>6114</v>
      </c>
      <c r="G18" s="458"/>
      <c r="H18" s="394">
        <v>0.14363191042687193</v>
      </c>
      <c r="I18" s="394">
        <v>0.14520643806857941</v>
      </c>
      <c r="J18" s="394">
        <v>0.97021723896285916</v>
      </c>
      <c r="K18" s="394">
        <v>0.47141353910908451</v>
      </c>
      <c r="L18" s="394">
        <v>0.29439085387638442</v>
      </c>
    </row>
    <row r="19" spans="1:12" s="94" customFormat="1" x14ac:dyDescent="0.25">
      <c r="A19" s="94">
        <v>12</v>
      </c>
      <c r="B19" s="349" t="s">
        <v>10</v>
      </c>
      <c r="C19" s="419">
        <v>1171</v>
      </c>
      <c r="D19" s="419"/>
      <c r="E19" s="419">
        <v>91</v>
      </c>
      <c r="F19" s="420">
        <v>1262</v>
      </c>
      <c r="G19" s="458"/>
      <c r="H19" s="410">
        <v>0.27241673783091375</v>
      </c>
      <c r="I19" s="410">
        <v>0.14602903501280956</v>
      </c>
      <c r="J19" s="410">
        <v>0.93076923076923079</v>
      </c>
      <c r="K19" s="410">
        <v>0.30821917808219179</v>
      </c>
      <c r="L19" s="410">
        <v>0.13823272090988625</v>
      </c>
    </row>
    <row r="20" spans="1:12" x14ac:dyDescent="0.25">
      <c r="A20" s="2">
        <v>13</v>
      </c>
      <c r="B20" s="351" t="s">
        <v>39</v>
      </c>
      <c r="C20" s="417">
        <v>4567</v>
      </c>
      <c r="D20" s="417"/>
      <c r="E20" s="417">
        <v>855</v>
      </c>
      <c r="F20" s="418">
        <v>5422</v>
      </c>
      <c r="G20" s="458"/>
      <c r="H20" s="394">
        <v>0.15546310488285528</v>
      </c>
      <c r="I20" s="394">
        <v>0.12721699146047732</v>
      </c>
      <c r="J20" s="394">
        <v>0.84835164835164834</v>
      </c>
      <c r="K20" s="394">
        <v>0.44875776397515527</v>
      </c>
      <c r="L20" s="394">
        <v>0.13293191292264939</v>
      </c>
    </row>
    <row r="21" spans="1:12" s="94" customFormat="1" x14ac:dyDescent="0.25">
      <c r="A21" s="94">
        <v>14</v>
      </c>
      <c r="B21" s="349" t="s">
        <v>36</v>
      </c>
      <c r="C21" s="419">
        <v>1062</v>
      </c>
      <c r="D21" s="419"/>
      <c r="E21" s="419">
        <v>416</v>
      </c>
      <c r="F21" s="420">
        <v>1478</v>
      </c>
      <c r="G21" s="458"/>
      <c r="H21" s="410">
        <v>0.24858757062146894</v>
      </c>
      <c r="I21" s="410">
        <v>0.13182674199623351</v>
      </c>
      <c r="J21" s="410">
        <v>0.9143126177024482</v>
      </c>
      <c r="K21" s="410">
        <v>0.36458333333333331</v>
      </c>
      <c r="L21" s="410">
        <v>0.18303145853193517</v>
      </c>
    </row>
    <row r="22" spans="1:12" x14ac:dyDescent="0.25">
      <c r="A22" s="2">
        <v>15</v>
      </c>
      <c r="B22" s="351" t="s">
        <v>37</v>
      </c>
      <c r="C22" s="417">
        <v>9830</v>
      </c>
      <c r="D22" s="417"/>
      <c r="E22" s="417">
        <v>261</v>
      </c>
      <c r="F22" s="418">
        <v>10091</v>
      </c>
      <c r="G22" s="458"/>
      <c r="H22" s="394">
        <v>0.14984740590030518</v>
      </c>
      <c r="I22" s="394">
        <v>0.14811800610376399</v>
      </c>
      <c r="J22" s="394">
        <v>0.95246353157196773</v>
      </c>
      <c r="K22" s="394">
        <v>0.56499592502037488</v>
      </c>
      <c r="L22" s="394">
        <v>0.56930126002290948</v>
      </c>
    </row>
    <row r="23" spans="1:12" s="94" customFormat="1" x14ac:dyDescent="0.25">
      <c r="A23" s="94">
        <v>16</v>
      </c>
      <c r="B23" s="349" t="s">
        <v>26</v>
      </c>
      <c r="C23" s="419">
        <v>2135</v>
      </c>
      <c r="D23" s="419"/>
      <c r="E23" s="419">
        <v>166</v>
      </c>
      <c r="F23" s="420">
        <v>2301</v>
      </c>
      <c r="G23" s="458"/>
      <c r="H23" s="410">
        <v>0.17189695550351289</v>
      </c>
      <c r="I23" s="410">
        <v>0.17704918032786884</v>
      </c>
      <c r="J23" s="410">
        <v>0.74742268041237114</v>
      </c>
      <c r="K23" s="410">
        <v>0.49648382559774967</v>
      </c>
      <c r="L23" s="410">
        <v>0.12086874409820586</v>
      </c>
    </row>
    <row r="24" spans="1:12" x14ac:dyDescent="0.25">
      <c r="A24" s="2">
        <v>17</v>
      </c>
      <c r="B24" s="351" t="s">
        <v>33</v>
      </c>
      <c r="C24" s="417">
        <v>2903</v>
      </c>
      <c r="D24" s="417"/>
      <c r="E24" s="417">
        <v>564</v>
      </c>
      <c r="F24" s="418">
        <v>3467</v>
      </c>
      <c r="G24" s="458"/>
      <c r="H24" s="394">
        <v>0.14640027557698931</v>
      </c>
      <c r="I24" s="394">
        <v>9.4040647605924899E-2</v>
      </c>
      <c r="J24" s="394">
        <v>0.88348845225784212</v>
      </c>
      <c r="K24" s="394">
        <v>0.5656883298392732</v>
      </c>
      <c r="L24" s="394">
        <v>0.16457060725835429</v>
      </c>
    </row>
    <row r="25" spans="1:12" s="94" customFormat="1" x14ac:dyDescent="0.25">
      <c r="A25" s="94">
        <v>18</v>
      </c>
      <c r="B25" s="349" t="s">
        <v>28</v>
      </c>
      <c r="C25" s="419">
        <v>5570</v>
      </c>
      <c r="D25" s="419"/>
      <c r="E25" s="419">
        <v>1216</v>
      </c>
      <c r="F25" s="420">
        <v>6786</v>
      </c>
      <c r="G25" s="458"/>
      <c r="H25" s="410">
        <v>0.17971274685816876</v>
      </c>
      <c r="I25" s="410">
        <v>0.14039497307001794</v>
      </c>
      <c r="J25" s="410">
        <v>0.64741860046771005</v>
      </c>
      <c r="K25" s="410">
        <v>0.41994230075730254</v>
      </c>
      <c r="L25" s="410">
        <v>0.17643835616438355</v>
      </c>
    </row>
    <row r="26" spans="1:12" x14ac:dyDescent="0.25">
      <c r="A26" s="2">
        <v>19</v>
      </c>
      <c r="B26" s="351" t="s">
        <v>15</v>
      </c>
      <c r="C26" s="417">
        <v>9040</v>
      </c>
      <c r="D26" s="417"/>
      <c r="E26" s="417">
        <v>814</v>
      </c>
      <c r="F26" s="418">
        <v>9854</v>
      </c>
      <c r="G26" s="458"/>
      <c r="H26" s="394">
        <v>0.16250000000000001</v>
      </c>
      <c r="I26" s="394">
        <v>0.14380530973451328</v>
      </c>
      <c r="J26" s="394">
        <v>0.97098560354374308</v>
      </c>
      <c r="K26" s="394">
        <v>0.39155086158977209</v>
      </c>
      <c r="L26" s="394">
        <v>0.36278751992712366</v>
      </c>
    </row>
    <row r="27" spans="1:12" s="94" customFormat="1" x14ac:dyDescent="0.25">
      <c r="A27" s="94">
        <v>20</v>
      </c>
      <c r="B27" s="349" t="s">
        <v>13</v>
      </c>
      <c r="C27" s="419">
        <v>7294</v>
      </c>
      <c r="D27" s="419"/>
      <c r="E27" s="419">
        <v>458</v>
      </c>
      <c r="F27" s="420">
        <v>7752</v>
      </c>
      <c r="G27" s="458"/>
      <c r="H27" s="410">
        <v>0.12681656155744447</v>
      </c>
      <c r="I27" s="410">
        <v>0.15999451604058129</v>
      </c>
      <c r="J27" s="410">
        <v>0.97884615384615381</v>
      </c>
      <c r="K27" s="410">
        <v>0.52201430930104564</v>
      </c>
      <c r="L27" s="410">
        <v>0.443149915777653</v>
      </c>
    </row>
    <row r="28" spans="1:12" x14ac:dyDescent="0.25">
      <c r="A28" s="2">
        <v>21</v>
      </c>
      <c r="B28" s="351" t="s">
        <v>35</v>
      </c>
      <c r="C28" s="417">
        <v>3610</v>
      </c>
      <c r="D28" s="417"/>
      <c r="E28" s="417">
        <v>470</v>
      </c>
      <c r="F28" s="418">
        <v>4080</v>
      </c>
      <c r="G28" s="458"/>
      <c r="H28" s="394">
        <v>0.1667590027700831</v>
      </c>
      <c r="I28" s="394">
        <v>0.11717451523545706</v>
      </c>
      <c r="J28" s="394">
        <v>0.59639389736477111</v>
      </c>
      <c r="K28" s="394">
        <v>0.44552800222903316</v>
      </c>
      <c r="L28" s="394">
        <v>0.1609357384441939</v>
      </c>
    </row>
    <row r="29" spans="1:12" s="94" customFormat="1" x14ac:dyDescent="0.25">
      <c r="A29" s="94">
        <v>22</v>
      </c>
      <c r="B29" s="349" t="s">
        <v>25</v>
      </c>
      <c r="C29" s="419">
        <v>1161</v>
      </c>
      <c r="D29" s="419"/>
      <c r="E29" s="419">
        <v>20</v>
      </c>
      <c r="F29" s="420">
        <v>1181</v>
      </c>
      <c r="G29" s="458"/>
      <c r="H29" s="410">
        <v>0.10766580534022395</v>
      </c>
      <c r="I29" s="410">
        <v>0.15934539190353145</v>
      </c>
      <c r="J29" s="410">
        <v>0.90129870129870127</v>
      </c>
      <c r="K29" s="410">
        <v>0.54419410745233965</v>
      </c>
      <c r="L29" s="410">
        <v>0.22695652173913045</v>
      </c>
    </row>
    <row r="30" spans="1:12" x14ac:dyDescent="0.25">
      <c r="A30" s="2">
        <v>23</v>
      </c>
      <c r="B30" s="351" t="s">
        <v>21</v>
      </c>
      <c r="C30" s="417">
        <v>832</v>
      </c>
      <c r="D30" s="417"/>
      <c r="E30" s="417">
        <v>199</v>
      </c>
      <c r="F30" s="418">
        <v>1031</v>
      </c>
      <c r="G30" s="458"/>
      <c r="H30" s="394">
        <v>0.17427884615384615</v>
      </c>
      <c r="I30" s="394">
        <v>0.16947115384615385</v>
      </c>
      <c r="J30" s="394">
        <v>0.86401925391095069</v>
      </c>
      <c r="K30" s="394">
        <v>0.63461538461538458</v>
      </c>
      <c r="L30" s="394">
        <v>9.6852300242130748E-2</v>
      </c>
    </row>
    <row r="31" spans="1:12" s="94" customFormat="1" x14ac:dyDescent="0.25">
      <c r="A31" s="94">
        <v>24</v>
      </c>
      <c r="B31" s="349" t="s">
        <v>14</v>
      </c>
      <c r="C31" s="419">
        <v>279</v>
      </c>
      <c r="D31" s="419"/>
      <c r="E31" s="419">
        <v>102</v>
      </c>
      <c r="F31" s="420">
        <v>381</v>
      </c>
      <c r="G31" s="458"/>
      <c r="H31" s="410">
        <v>0.31541218637992829</v>
      </c>
      <c r="I31" s="410">
        <v>0.12186379928315412</v>
      </c>
      <c r="J31" s="410">
        <v>0.73646209386281591</v>
      </c>
      <c r="K31" s="410">
        <v>0.22222222222222221</v>
      </c>
      <c r="L31" s="410">
        <v>0.38800000000000001</v>
      </c>
    </row>
    <row r="32" spans="1:12" x14ac:dyDescent="0.25">
      <c r="A32" s="2">
        <v>25</v>
      </c>
      <c r="B32" s="351" t="s">
        <v>32</v>
      </c>
      <c r="C32" s="417">
        <v>3809</v>
      </c>
      <c r="D32" s="417"/>
      <c r="E32" s="417">
        <v>259</v>
      </c>
      <c r="F32" s="418">
        <v>4068</v>
      </c>
      <c r="G32" s="458"/>
      <c r="H32" s="394">
        <v>0.18850091887634549</v>
      </c>
      <c r="I32" s="394">
        <v>0.11656602782882647</v>
      </c>
      <c r="J32" s="394">
        <v>0.96744552375951698</v>
      </c>
      <c r="K32" s="394">
        <v>0.39667458432304037</v>
      </c>
      <c r="L32" s="394">
        <v>0.11570029123643102</v>
      </c>
    </row>
    <row r="33" spans="1:12" s="94" customFormat="1" x14ac:dyDescent="0.25">
      <c r="A33" s="94">
        <v>26</v>
      </c>
      <c r="B33" s="349" t="s">
        <v>29</v>
      </c>
      <c r="C33" s="419">
        <v>2995</v>
      </c>
      <c r="D33" s="419"/>
      <c r="E33" s="419">
        <v>532</v>
      </c>
      <c r="F33" s="420">
        <v>3527</v>
      </c>
      <c r="G33" s="458"/>
      <c r="H33" s="410">
        <v>0.19432387312186977</v>
      </c>
      <c r="I33" s="410">
        <v>7.3789649415692826E-2</v>
      </c>
      <c r="J33" s="410">
        <v>0.93058350100603626</v>
      </c>
      <c r="K33" s="410">
        <v>0.56917394224311624</v>
      </c>
      <c r="L33" s="410">
        <v>0.17035775127768313</v>
      </c>
    </row>
    <row r="34" spans="1:12" x14ac:dyDescent="0.25">
      <c r="A34" s="2">
        <v>27</v>
      </c>
      <c r="B34" s="351" t="s">
        <v>34</v>
      </c>
      <c r="C34" s="417">
        <v>5759</v>
      </c>
      <c r="D34" s="417"/>
      <c r="E34" s="417">
        <v>516</v>
      </c>
      <c r="F34" s="418">
        <v>6275</v>
      </c>
      <c r="G34" s="458"/>
      <c r="H34" s="394">
        <v>0.18579614516409099</v>
      </c>
      <c r="I34" s="394">
        <v>0.11269317589859351</v>
      </c>
      <c r="J34" s="394">
        <v>0.92576495132127956</v>
      </c>
      <c r="K34" s="394">
        <v>0.45147826086956522</v>
      </c>
      <c r="L34" s="394">
        <v>0.21103838669732886</v>
      </c>
    </row>
    <row r="35" spans="1:12" s="94" customFormat="1" x14ac:dyDescent="0.25">
      <c r="A35" s="94">
        <v>28</v>
      </c>
      <c r="B35" s="349" t="s">
        <v>22</v>
      </c>
      <c r="C35" s="419">
        <v>4598</v>
      </c>
      <c r="D35" s="419"/>
      <c r="E35" s="419">
        <v>153</v>
      </c>
      <c r="F35" s="420">
        <v>4751</v>
      </c>
      <c r="G35" s="458"/>
      <c r="H35" s="410">
        <v>0.19791213571117877</v>
      </c>
      <c r="I35" s="410">
        <v>0.15789473684210525</v>
      </c>
      <c r="J35" s="410">
        <v>0.97665794066317624</v>
      </c>
      <c r="K35" s="410">
        <v>0.37854339293501965</v>
      </c>
      <c r="L35" s="410">
        <v>0.14996696762827572</v>
      </c>
    </row>
    <row r="36" spans="1:12" x14ac:dyDescent="0.25">
      <c r="A36" s="2">
        <v>29</v>
      </c>
      <c r="B36" s="351" t="s">
        <v>23</v>
      </c>
      <c r="C36" s="417">
        <v>6605</v>
      </c>
      <c r="D36" s="417"/>
      <c r="E36" s="417">
        <v>141</v>
      </c>
      <c r="F36" s="418">
        <v>6746</v>
      </c>
      <c r="G36" s="458"/>
      <c r="H36" s="394">
        <v>0.20393641180923544</v>
      </c>
      <c r="I36" s="394">
        <v>0.1497350492051476</v>
      </c>
      <c r="J36" s="394">
        <v>0.96637382611329903</v>
      </c>
      <c r="K36" s="394">
        <v>0.58419139915202911</v>
      </c>
      <c r="L36" s="394">
        <v>0.6061439706556625</v>
      </c>
    </row>
    <row r="37" spans="1:12" s="94" customFormat="1" x14ac:dyDescent="0.25">
      <c r="A37" s="94">
        <v>30</v>
      </c>
      <c r="B37" s="349" t="s">
        <v>27</v>
      </c>
      <c r="C37" s="419">
        <v>3816</v>
      </c>
      <c r="D37" s="419"/>
      <c r="E37" s="419">
        <v>88</v>
      </c>
      <c r="F37" s="420">
        <v>3904</v>
      </c>
      <c r="G37" s="458"/>
      <c r="H37" s="410">
        <v>0.13836477987421383</v>
      </c>
      <c r="I37" s="410">
        <v>0.10613207547169812</v>
      </c>
      <c r="J37" s="410">
        <v>0.98109243697478987</v>
      </c>
      <c r="K37" s="410">
        <v>0.49179460031762839</v>
      </c>
      <c r="L37" s="410">
        <v>0.16299918500407498</v>
      </c>
    </row>
    <row r="38" spans="1:12" x14ac:dyDescent="0.25">
      <c r="A38" s="2">
        <v>31</v>
      </c>
      <c r="B38" s="351" t="s">
        <v>11</v>
      </c>
      <c r="C38" s="417">
        <v>578</v>
      </c>
      <c r="D38" s="417"/>
      <c r="E38" s="417">
        <v>194</v>
      </c>
      <c r="F38" s="418">
        <v>772</v>
      </c>
      <c r="G38" s="458"/>
      <c r="H38" s="394">
        <v>0.31660899653979241</v>
      </c>
      <c r="I38" s="394">
        <v>0.18858131487889274</v>
      </c>
      <c r="J38" s="394">
        <v>0.80276816608996537</v>
      </c>
      <c r="K38" s="394">
        <v>0.14878892733564014</v>
      </c>
      <c r="L38" s="394">
        <v>0.14930555555555555</v>
      </c>
    </row>
    <row r="39" spans="1:12" x14ac:dyDescent="0.25">
      <c r="A39" s="2">
        <v>33</v>
      </c>
      <c r="B39" s="347"/>
      <c r="C39" s="421"/>
      <c r="D39" s="421"/>
      <c r="E39" s="421"/>
      <c r="F39" s="422"/>
      <c r="G39" s="459"/>
      <c r="H39" s="411"/>
      <c r="I39" s="411"/>
      <c r="J39" s="411"/>
      <c r="K39" s="411"/>
      <c r="L39" s="411"/>
    </row>
    <row r="40" spans="1:12" s="107" customFormat="1" x14ac:dyDescent="0.25">
      <c r="A40" s="107">
        <v>34</v>
      </c>
      <c r="B40" s="352" t="s">
        <v>3</v>
      </c>
      <c r="C40" s="423"/>
      <c r="D40" s="423"/>
      <c r="E40" s="423"/>
      <c r="F40" s="424"/>
      <c r="G40" s="459"/>
      <c r="H40" s="413"/>
      <c r="I40" s="413"/>
      <c r="J40" s="413"/>
      <c r="K40" s="413"/>
      <c r="L40" s="413"/>
    </row>
    <row r="41" spans="1:12" x14ac:dyDescent="0.25">
      <c r="A41" s="2">
        <v>35</v>
      </c>
      <c r="B41" s="351" t="s">
        <v>4</v>
      </c>
      <c r="C41" s="417">
        <v>4540</v>
      </c>
      <c r="D41" s="417">
        <v>273</v>
      </c>
      <c r="E41" s="417">
        <v>214</v>
      </c>
      <c r="F41" s="418">
        <v>5027</v>
      </c>
      <c r="G41" s="458"/>
      <c r="H41" s="394">
        <v>0.16806167400881059</v>
      </c>
      <c r="I41" s="394">
        <v>0.126431718061674</v>
      </c>
      <c r="J41" s="394">
        <v>0.88893785808726311</v>
      </c>
      <c r="K41" s="394">
        <v>0.26873897707231043</v>
      </c>
      <c r="L41" s="394">
        <v>9.3271461716937357E-2</v>
      </c>
    </row>
    <row r="42" spans="1:12" s="94" customFormat="1" x14ac:dyDescent="0.25">
      <c r="A42" s="94">
        <v>36</v>
      </c>
      <c r="B42" s="349" t="s">
        <v>9</v>
      </c>
      <c r="C42" s="419">
        <v>7547</v>
      </c>
      <c r="D42" s="419">
        <v>896</v>
      </c>
      <c r="E42" s="419">
        <v>84</v>
      </c>
      <c r="F42" s="420">
        <v>8527</v>
      </c>
      <c r="G42" s="458"/>
      <c r="H42" s="410">
        <v>1.2322777262488406E-2</v>
      </c>
      <c r="I42" s="410">
        <v>0.24645554524976812</v>
      </c>
      <c r="J42" s="410">
        <v>0.96219156274873974</v>
      </c>
      <c r="K42" s="410">
        <v>0.74538451321556642</v>
      </c>
      <c r="L42" s="410">
        <v>0.36254272043745728</v>
      </c>
    </row>
    <row r="43" spans="1:12" x14ac:dyDescent="0.25">
      <c r="A43" s="2">
        <v>37</v>
      </c>
      <c r="B43" s="351" t="s">
        <v>487</v>
      </c>
      <c r="C43" s="417">
        <v>12691</v>
      </c>
      <c r="D43" s="417">
        <v>1937</v>
      </c>
      <c r="E43" s="417">
        <v>813</v>
      </c>
      <c r="F43" s="418">
        <v>15441</v>
      </c>
      <c r="G43" s="458"/>
      <c r="H43" s="394">
        <v>0.18193995745016153</v>
      </c>
      <c r="I43" s="394">
        <v>9.0851784729335749E-2</v>
      </c>
      <c r="J43" s="394">
        <v>0.83402947434786034</v>
      </c>
      <c r="K43" s="394">
        <v>0.13640305921311993</v>
      </c>
      <c r="L43" s="394">
        <v>0.13733615221987314</v>
      </c>
    </row>
    <row r="44" spans="1:12" s="94" customFormat="1" x14ac:dyDescent="0.25">
      <c r="A44" s="94">
        <v>38</v>
      </c>
      <c r="B44" s="349" t="s">
        <v>488</v>
      </c>
      <c r="C44" s="419">
        <v>6383</v>
      </c>
      <c r="D44" s="419">
        <v>482</v>
      </c>
      <c r="E44" s="419">
        <v>38</v>
      </c>
      <c r="F44" s="420">
        <v>6903</v>
      </c>
      <c r="G44" s="458"/>
      <c r="H44" s="410">
        <v>0.17154942816857277</v>
      </c>
      <c r="I44" s="410">
        <v>0.10950963496788343</v>
      </c>
      <c r="J44" s="410">
        <v>0.59824368825466523</v>
      </c>
      <c r="K44" s="410">
        <v>0.19714554579673776</v>
      </c>
      <c r="L44" s="410">
        <v>0.10355133614627285</v>
      </c>
    </row>
    <row r="45" spans="1:12" x14ac:dyDescent="0.25">
      <c r="A45" s="2">
        <v>39</v>
      </c>
      <c r="B45" s="351" t="s">
        <v>6</v>
      </c>
      <c r="C45" s="417">
        <v>12477</v>
      </c>
      <c r="D45" s="417">
        <v>1689</v>
      </c>
      <c r="E45" s="417">
        <v>2756</v>
      </c>
      <c r="F45" s="418">
        <v>16922</v>
      </c>
      <c r="G45" s="458"/>
      <c r="H45" s="394">
        <v>0.15284122785926105</v>
      </c>
      <c r="I45" s="394">
        <v>8.9604872966257909E-2</v>
      </c>
      <c r="J45" s="394">
        <v>0.86164328657314626</v>
      </c>
      <c r="K45" s="394">
        <v>0.19698548865549587</v>
      </c>
      <c r="L45" s="394">
        <v>0.16020716443677169</v>
      </c>
    </row>
    <row r="46" spans="1:12" s="94" customFormat="1" x14ac:dyDescent="0.25">
      <c r="A46" s="94">
        <v>40</v>
      </c>
      <c r="B46" s="349" t="s">
        <v>8</v>
      </c>
      <c r="C46" s="419">
        <v>2545</v>
      </c>
      <c r="D46" s="419">
        <v>439</v>
      </c>
      <c r="E46" s="419">
        <v>4015</v>
      </c>
      <c r="F46" s="420">
        <v>6999</v>
      </c>
      <c r="G46" s="458"/>
      <c r="H46" s="410">
        <v>0.19056974459724951</v>
      </c>
      <c r="I46" s="410">
        <v>0.10844793713163065</v>
      </c>
      <c r="J46" s="410">
        <v>0.82003929273084475</v>
      </c>
      <c r="K46" s="410">
        <v>0.21282454760031472</v>
      </c>
      <c r="L46" s="410">
        <v>0.11985172981878089</v>
      </c>
    </row>
    <row r="47" spans="1:12" x14ac:dyDescent="0.25">
      <c r="A47" s="2">
        <v>41</v>
      </c>
      <c r="B47" s="351" t="s">
        <v>7</v>
      </c>
      <c r="C47" s="417">
        <v>8349</v>
      </c>
      <c r="D47" s="417">
        <v>523</v>
      </c>
      <c r="E47" s="417">
        <v>47</v>
      </c>
      <c r="F47" s="418">
        <v>8919</v>
      </c>
      <c r="G47" s="458"/>
      <c r="H47" s="394">
        <v>0.21236076176787638</v>
      </c>
      <c r="I47" s="394">
        <v>6.7313450712660206E-2</v>
      </c>
      <c r="J47" s="394">
        <v>0.67620987062769522</v>
      </c>
      <c r="K47" s="394">
        <v>0.11075152822725638</v>
      </c>
      <c r="L47" s="394">
        <v>8.4853786553361663E-2</v>
      </c>
    </row>
    <row r="48" spans="1:12" x14ac:dyDescent="0.25">
      <c r="A48" s="2">
        <v>43</v>
      </c>
      <c r="B48" s="351"/>
      <c r="C48" s="417"/>
      <c r="D48" s="417"/>
      <c r="E48" s="417"/>
      <c r="F48" s="418"/>
      <c r="G48" s="458"/>
      <c r="H48" s="394"/>
      <c r="I48" s="394"/>
      <c r="J48" s="394"/>
      <c r="K48" s="394"/>
      <c r="L48" s="394"/>
    </row>
    <row r="49" spans="1:12" s="107" customFormat="1" x14ac:dyDescent="0.25">
      <c r="A49" s="107">
        <v>44</v>
      </c>
      <c r="B49" s="352" t="s">
        <v>40</v>
      </c>
      <c r="C49" s="423"/>
      <c r="D49" s="423"/>
      <c r="E49" s="423"/>
      <c r="F49" s="424"/>
      <c r="G49" s="459"/>
      <c r="H49" s="413"/>
      <c r="I49" s="413"/>
      <c r="J49" s="413"/>
      <c r="K49" s="413"/>
      <c r="L49" s="413"/>
    </row>
    <row r="50" spans="1:12" x14ac:dyDescent="0.25">
      <c r="A50" s="2">
        <v>45</v>
      </c>
      <c r="B50" s="351" t="s">
        <v>608</v>
      </c>
      <c r="C50" s="417">
        <v>1832</v>
      </c>
      <c r="D50" s="417"/>
      <c r="E50" s="417">
        <v>931</v>
      </c>
      <c r="F50" s="418">
        <v>2763</v>
      </c>
      <c r="G50" s="458"/>
      <c r="H50" s="394">
        <v>0.1326419213973799</v>
      </c>
      <c r="I50" s="394">
        <v>0.14683406113537117</v>
      </c>
      <c r="J50" s="394">
        <v>0.72112018669778299</v>
      </c>
      <c r="K50" s="394">
        <v>0.37882096069868998</v>
      </c>
      <c r="L50" s="394">
        <v>0.16211293260473589</v>
      </c>
    </row>
    <row r="51" spans="1:12" s="94" customFormat="1" x14ac:dyDescent="0.25">
      <c r="A51" s="94">
        <v>46</v>
      </c>
      <c r="B51" s="349" t="s">
        <v>609</v>
      </c>
      <c r="C51" s="419">
        <v>9548</v>
      </c>
      <c r="D51" s="419">
        <v>1145</v>
      </c>
      <c r="E51" s="419">
        <v>797</v>
      </c>
      <c r="F51" s="420">
        <v>11490</v>
      </c>
      <c r="G51" s="458"/>
      <c r="H51" s="410">
        <v>0.1972140762463343</v>
      </c>
      <c r="I51" s="410">
        <v>5.8232090490155007E-2</v>
      </c>
      <c r="J51" s="410">
        <v>0.87901781009590052</v>
      </c>
      <c r="K51" s="410">
        <v>6.0431503979891076E-2</v>
      </c>
      <c r="L51" s="410">
        <v>9.3571042679632635E-2</v>
      </c>
    </row>
    <row r="52" spans="1:12" x14ac:dyDescent="0.25">
      <c r="A52" s="2">
        <v>47</v>
      </c>
      <c r="B52" s="351" t="s">
        <v>610</v>
      </c>
      <c r="C52" s="417">
        <v>1813</v>
      </c>
      <c r="D52" s="417"/>
      <c r="E52" s="417">
        <v>83</v>
      </c>
      <c r="F52" s="418">
        <v>1896</v>
      </c>
      <c r="G52" s="458"/>
      <c r="H52" s="394">
        <v>0.22890237175951461</v>
      </c>
      <c r="I52" s="394">
        <v>6.398234969663541E-2</v>
      </c>
      <c r="J52" s="394">
        <v>0.80698835274542424</v>
      </c>
      <c r="K52" s="394">
        <v>4.0816326530612242E-2</v>
      </c>
      <c r="L52" s="394">
        <v>0.25464684014869887</v>
      </c>
    </row>
    <row r="53" spans="1:12" s="94" customFormat="1" x14ac:dyDescent="0.25">
      <c r="A53" s="94">
        <v>48</v>
      </c>
      <c r="B53" s="349" t="s">
        <v>611</v>
      </c>
      <c r="C53" s="419">
        <v>410</v>
      </c>
      <c r="D53" s="419"/>
      <c r="E53" s="419">
        <v>4</v>
      </c>
      <c r="F53" s="420">
        <v>414</v>
      </c>
      <c r="G53" s="458"/>
      <c r="H53" s="410">
        <v>0.34146341463414637</v>
      </c>
      <c r="I53" s="410">
        <v>5.1219512195121948E-2</v>
      </c>
      <c r="J53" s="410">
        <v>0.81203007518796988</v>
      </c>
      <c r="K53" s="410">
        <v>9.5121951219512196E-2</v>
      </c>
      <c r="L53" s="410">
        <v>0.1649746192893401</v>
      </c>
    </row>
    <row r="54" spans="1:12" x14ac:dyDescent="0.25">
      <c r="A54" s="2">
        <v>49</v>
      </c>
      <c r="B54" s="351" t="s">
        <v>612</v>
      </c>
      <c r="C54" s="417">
        <v>32449</v>
      </c>
      <c r="D54" s="417">
        <v>17384</v>
      </c>
      <c r="E54" s="417">
        <v>2020</v>
      </c>
      <c r="F54" s="418">
        <v>51853</v>
      </c>
      <c r="G54" s="458"/>
      <c r="H54" s="394">
        <v>0.17026718851120221</v>
      </c>
      <c r="I54" s="394">
        <v>7.186662146753367E-2</v>
      </c>
      <c r="J54" s="394">
        <v>0.68439310037553303</v>
      </c>
      <c r="K54" s="394">
        <v>0.1330497240975369</v>
      </c>
      <c r="L54" s="394">
        <v>0.20276001112347053</v>
      </c>
    </row>
    <row r="55" spans="1:12" x14ac:dyDescent="0.25">
      <c r="A55" s="2">
        <v>51</v>
      </c>
      <c r="B55" s="351"/>
      <c r="C55" s="417"/>
      <c r="D55" s="417"/>
      <c r="E55" s="417"/>
      <c r="F55" s="418"/>
      <c r="G55" s="458"/>
      <c r="H55" s="394"/>
      <c r="I55" s="394"/>
      <c r="J55" s="394"/>
      <c r="K55" s="394"/>
      <c r="L55" s="394"/>
    </row>
    <row r="56" spans="1:12" s="107" customFormat="1" x14ac:dyDescent="0.25">
      <c r="A56" s="107">
        <v>52</v>
      </c>
      <c r="B56" s="352" t="s">
        <v>145</v>
      </c>
      <c r="C56" s="423"/>
      <c r="D56" s="423"/>
      <c r="E56" s="423"/>
      <c r="F56" s="424"/>
      <c r="G56" s="459"/>
      <c r="H56" s="413"/>
      <c r="I56" s="413"/>
      <c r="J56" s="413"/>
      <c r="K56" s="413"/>
      <c r="L56" s="413"/>
    </row>
    <row r="57" spans="1:12" x14ac:dyDescent="0.25">
      <c r="A57" s="2">
        <v>53</v>
      </c>
      <c r="B57" s="351" t="s">
        <v>138</v>
      </c>
      <c r="C57" s="417">
        <v>334</v>
      </c>
      <c r="D57" s="417"/>
      <c r="E57" s="417"/>
      <c r="F57" s="418">
        <v>334</v>
      </c>
      <c r="G57" s="458"/>
      <c r="H57" s="394">
        <v>0.30239520958083832</v>
      </c>
      <c r="I57" s="394">
        <v>0.15269461077844312</v>
      </c>
      <c r="J57" s="394">
        <v>1</v>
      </c>
      <c r="K57" s="394">
        <v>0.65568862275449102</v>
      </c>
      <c r="L57" s="394">
        <v>0.94610778443113774</v>
      </c>
    </row>
    <row r="58" spans="1:12" s="94" customFormat="1" x14ac:dyDescent="0.25">
      <c r="A58" s="94">
        <v>54</v>
      </c>
      <c r="B58" s="349" t="s">
        <v>139</v>
      </c>
      <c r="C58" s="419">
        <v>84</v>
      </c>
      <c r="D58" s="419"/>
      <c r="E58" s="419"/>
      <c r="F58" s="420">
        <v>84</v>
      </c>
      <c r="G58" s="458"/>
      <c r="H58" s="410">
        <v>0.23809523809523808</v>
      </c>
      <c r="I58" s="410">
        <v>7.1428571428571425E-2</v>
      </c>
      <c r="J58" s="410">
        <v>1</v>
      </c>
      <c r="K58" s="410">
        <v>0.75903614457831325</v>
      </c>
      <c r="L58" s="410">
        <v>0.87951807228915657</v>
      </c>
    </row>
    <row r="59" spans="1:12" s="94" customFormat="1" x14ac:dyDescent="0.25">
      <c r="A59" s="94">
        <v>56</v>
      </c>
      <c r="B59" s="349"/>
      <c r="C59" s="419"/>
      <c r="D59" s="419"/>
      <c r="E59" s="419"/>
      <c r="F59" s="420"/>
      <c r="G59" s="458"/>
      <c r="H59" s="410"/>
      <c r="I59" s="410"/>
      <c r="J59" s="410"/>
      <c r="K59" s="410"/>
      <c r="L59" s="410"/>
    </row>
    <row r="60" spans="1:12" s="15" customFormat="1" x14ac:dyDescent="0.25">
      <c r="A60" s="15">
        <v>57</v>
      </c>
      <c r="B60" s="347" t="s">
        <v>148</v>
      </c>
      <c r="C60" s="421"/>
      <c r="D60" s="421"/>
      <c r="E60" s="421"/>
      <c r="F60" s="422"/>
      <c r="G60" s="459"/>
      <c r="H60" s="411"/>
      <c r="I60" s="411"/>
      <c r="J60" s="411"/>
      <c r="K60" s="411"/>
      <c r="L60" s="411"/>
    </row>
    <row r="61" spans="1:12" s="94" customFormat="1" x14ac:dyDescent="0.25">
      <c r="A61" s="94">
        <v>58</v>
      </c>
      <c r="B61" s="349" t="s">
        <v>46</v>
      </c>
      <c r="C61" s="419">
        <v>2855</v>
      </c>
      <c r="D61" s="419">
        <v>843</v>
      </c>
      <c r="E61" s="419"/>
      <c r="F61" s="420">
        <v>3698</v>
      </c>
      <c r="G61" s="458"/>
      <c r="H61" s="410">
        <v>0.13415061295971978</v>
      </c>
      <c r="I61" s="410">
        <v>0.11033274956217162</v>
      </c>
      <c r="J61" s="410">
        <v>0.88625592417061616</v>
      </c>
      <c r="K61" s="410">
        <v>0.323292469352014</v>
      </c>
      <c r="L61" s="410">
        <v>0.29233105542900534</v>
      </c>
    </row>
    <row r="62" spans="1:12" x14ac:dyDescent="0.25">
      <c r="A62" s="2">
        <v>59</v>
      </c>
      <c r="B62" s="351" t="s">
        <v>64</v>
      </c>
      <c r="C62" s="417">
        <v>579</v>
      </c>
      <c r="D62" s="417"/>
      <c r="E62" s="417">
        <v>21</v>
      </c>
      <c r="F62" s="418">
        <v>600</v>
      </c>
      <c r="G62" s="458"/>
      <c r="H62" s="394">
        <v>0.23488773747841105</v>
      </c>
      <c r="I62" s="394">
        <v>6.0449050086355788E-2</v>
      </c>
      <c r="J62" s="394">
        <v>0.72020725388601037</v>
      </c>
      <c r="K62" s="394">
        <v>4.6632124352331605E-2</v>
      </c>
      <c r="L62" s="394">
        <v>7.8585461689587424E-2</v>
      </c>
    </row>
    <row r="63" spans="1:12" s="94" customFormat="1" x14ac:dyDescent="0.25">
      <c r="A63" s="94">
        <v>60</v>
      </c>
      <c r="B63" s="349" t="s">
        <v>47</v>
      </c>
      <c r="C63" s="419">
        <v>3357</v>
      </c>
      <c r="D63" s="419">
        <v>998</v>
      </c>
      <c r="E63" s="419">
        <v>79</v>
      </c>
      <c r="F63" s="420">
        <v>4434</v>
      </c>
      <c r="G63" s="458"/>
      <c r="H63" s="410">
        <v>0.17724158474828716</v>
      </c>
      <c r="I63" s="410">
        <v>9.5025320226392609E-2</v>
      </c>
      <c r="J63" s="410">
        <v>0.82373993438711601</v>
      </c>
      <c r="K63" s="410">
        <v>0.21813285457809695</v>
      </c>
      <c r="L63" s="410">
        <v>0.12222906403940886</v>
      </c>
    </row>
    <row r="64" spans="1:12" x14ac:dyDescent="0.25">
      <c r="A64" s="2">
        <v>61</v>
      </c>
      <c r="B64" s="351" t="s">
        <v>48</v>
      </c>
      <c r="C64" s="417">
        <v>2053</v>
      </c>
      <c r="D64" s="417"/>
      <c r="E64" s="417">
        <v>5</v>
      </c>
      <c r="F64" s="418">
        <v>2058</v>
      </c>
      <c r="G64" s="458"/>
      <c r="H64" s="394">
        <v>0.25718460789089137</v>
      </c>
      <c r="I64" s="394">
        <v>3.4096444227959084E-3</v>
      </c>
      <c r="J64" s="394">
        <v>0.20603994154895275</v>
      </c>
      <c r="K64" s="394">
        <v>2.4390243902439024E-3</v>
      </c>
      <c r="L64" s="394">
        <v>0.24959038776624795</v>
      </c>
    </row>
    <row r="65" spans="1:12" s="94" customFormat="1" x14ac:dyDescent="0.25">
      <c r="A65" s="94">
        <v>62</v>
      </c>
      <c r="B65" s="349" t="s">
        <v>58</v>
      </c>
      <c r="C65" s="419">
        <v>2062</v>
      </c>
      <c r="D65" s="419"/>
      <c r="E65" s="419">
        <v>7</v>
      </c>
      <c r="F65" s="420">
        <v>2069</v>
      </c>
      <c r="G65" s="458"/>
      <c r="H65" s="410">
        <v>0.24062347783731125</v>
      </c>
      <c r="I65" s="410">
        <v>1.3638577691183634E-2</v>
      </c>
      <c r="J65" s="410">
        <v>0.78398058252427183</v>
      </c>
      <c r="K65" s="410">
        <v>1.4064015518913677E-2</v>
      </c>
      <c r="L65" s="410">
        <v>0.12738525012893243</v>
      </c>
    </row>
    <row r="66" spans="1:12" x14ac:dyDescent="0.25">
      <c r="A66" s="2">
        <v>63</v>
      </c>
      <c r="B66" s="351" t="s">
        <v>63</v>
      </c>
      <c r="C66" s="417">
        <v>2865</v>
      </c>
      <c r="D66" s="417">
        <v>1267</v>
      </c>
      <c r="E66" s="417">
        <v>12</v>
      </c>
      <c r="F66" s="418">
        <v>4144</v>
      </c>
      <c r="G66" s="458"/>
      <c r="H66" s="394">
        <v>0.16858638743455498</v>
      </c>
      <c r="I66" s="394">
        <v>0.15078534031413612</v>
      </c>
      <c r="J66" s="394">
        <v>0.84874863982589777</v>
      </c>
      <c r="K66" s="394">
        <v>0.27202527202527205</v>
      </c>
      <c r="L66" s="394">
        <v>0.10451866404715128</v>
      </c>
    </row>
    <row r="67" spans="1:12" s="94" customFormat="1" x14ac:dyDescent="0.25">
      <c r="A67" s="94">
        <v>64</v>
      </c>
      <c r="B67" s="349" t="s">
        <v>49</v>
      </c>
      <c r="C67" s="419">
        <v>2574</v>
      </c>
      <c r="D67" s="419">
        <v>28</v>
      </c>
      <c r="E67" s="419">
        <v>24</v>
      </c>
      <c r="F67" s="420">
        <v>2626</v>
      </c>
      <c r="G67" s="458"/>
      <c r="H67" s="410">
        <v>0.24592074592074592</v>
      </c>
      <c r="I67" s="410">
        <v>2.6806526806526808E-2</v>
      </c>
      <c r="J67" s="410">
        <v>0.65667574931880113</v>
      </c>
      <c r="K67" s="410">
        <v>1.6317016317016316E-2</v>
      </c>
      <c r="L67" s="410">
        <v>7.301451750640478E-2</v>
      </c>
    </row>
    <row r="68" spans="1:12" x14ac:dyDescent="0.25">
      <c r="A68" s="2">
        <v>65</v>
      </c>
      <c r="B68" s="351" t="s">
        <v>50</v>
      </c>
      <c r="C68" s="417">
        <v>1434</v>
      </c>
      <c r="D68" s="417">
        <v>1237</v>
      </c>
      <c r="E68" s="417">
        <v>298</v>
      </c>
      <c r="F68" s="418">
        <v>2969</v>
      </c>
      <c r="G68" s="458"/>
      <c r="H68" s="394">
        <v>0.12622036262203626</v>
      </c>
      <c r="I68" s="394">
        <v>0.20153417015341701</v>
      </c>
      <c r="J68" s="394">
        <v>0.81367759944173068</v>
      </c>
      <c r="K68" s="394">
        <v>0.43116701607267643</v>
      </c>
      <c r="L68" s="394">
        <v>0.2857142857142857</v>
      </c>
    </row>
    <row r="69" spans="1:12" s="94" customFormat="1" x14ac:dyDescent="0.25">
      <c r="A69" s="94">
        <v>66</v>
      </c>
      <c r="B69" s="349" t="s">
        <v>56</v>
      </c>
      <c r="C69" s="419">
        <v>141</v>
      </c>
      <c r="D69" s="419"/>
      <c r="E69" s="419">
        <v>13</v>
      </c>
      <c r="F69" s="420">
        <v>154</v>
      </c>
      <c r="G69" s="458"/>
      <c r="H69" s="410">
        <v>0.19148936170212766</v>
      </c>
      <c r="I69" s="410">
        <v>0.1702127659574468</v>
      </c>
      <c r="J69" s="410">
        <v>0.69503546099290781</v>
      </c>
      <c r="K69" s="410">
        <v>0.3546099290780142</v>
      </c>
      <c r="L69" s="410">
        <v>0.14492753623188406</v>
      </c>
    </row>
    <row r="70" spans="1:12" x14ac:dyDescent="0.25">
      <c r="A70" s="2">
        <v>67</v>
      </c>
      <c r="B70" s="351" t="s">
        <v>62</v>
      </c>
      <c r="C70" s="417">
        <v>1092</v>
      </c>
      <c r="D70" s="417">
        <v>176</v>
      </c>
      <c r="E70" s="417"/>
      <c r="F70" s="418">
        <v>1268</v>
      </c>
      <c r="G70" s="458"/>
      <c r="H70" s="394">
        <v>0.16941391941391942</v>
      </c>
      <c r="I70" s="394">
        <v>5.21978021978022E-2</v>
      </c>
      <c r="J70" s="394">
        <v>0.61996336996336998</v>
      </c>
      <c r="K70" s="394">
        <v>0.36571952337305225</v>
      </c>
      <c r="L70" s="394">
        <v>0.1560077519379845</v>
      </c>
    </row>
    <row r="71" spans="1:12" s="94" customFormat="1" x14ac:dyDescent="0.25">
      <c r="A71" s="94">
        <v>68</v>
      </c>
      <c r="B71" s="349" t="s">
        <v>52</v>
      </c>
      <c r="C71" s="419">
        <v>2504</v>
      </c>
      <c r="D71" s="419"/>
      <c r="E71" s="419">
        <v>26</v>
      </c>
      <c r="F71" s="420">
        <v>2530</v>
      </c>
      <c r="G71" s="458"/>
      <c r="H71" s="410">
        <v>0.26837060702875398</v>
      </c>
      <c r="I71" s="410">
        <v>1.3977635782747603E-2</v>
      </c>
      <c r="J71" s="410">
        <v>0.79656274980015984</v>
      </c>
      <c r="K71" s="410">
        <v>7.5878594249201275E-3</v>
      </c>
      <c r="L71" s="410">
        <v>0.13593429158110884</v>
      </c>
    </row>
    <row r="72" spans="1:12" x14ac:dyDescent="0.25">
      <c r="A72" s="2">
        <v>69</v>
      </c>
      <c r="B72" s="351" t="s">
        <v>53</v>
      </c>
      <c r="C72" s="417">
        <v>2105</v>
      </c>
      <c r="D72" s="417">
        <v>2543</v>
      </c>
      <c r="E72" s="417">
        <v>35</v>
      </c>
      <c r="F72" s="418">
        <v>4683</v>
      </c>
      <c r="G72" s="458"/>
      <c r="H72" s="394">
        <v>0.25700712589073632</v>
      </c>
      <c r="I72" s="394">
        <v>7.5534441805225658E-2</v>
      </c>
      <c r="J72" s="394">
        <v>0.79559118236472948</v>
      </c>
      <c r="K72" s="394">
        <v>8.9090042877560741E-2</v>
      </c>
      <c r="L72" s="394">
        <v>0.24192721681189133</v>
      </c>
    </row>
    <row r="73" spans="1:12" s="94" customFormat="1" x14ac:dyDescent="0.25">
      <c r="A73" s="94">
        <v>70</v>
      </c>
      <c r="B73" s="349" t="s">
        <v>54</v>
      </c>
      <c r="C73" s="419">
        <v>2066</v>
      </c>
      <c r="D73" s="419"/>
      <c r="E73" s="419">
        <v>4</v>
      </c>
      <c r="F73" s="420">
        <v>2070</v>
      </c>
      <c r="G73" s="458"/>
      <c r="H73" s="410">
        <v>0.25847047434656339</v>
      </c>
      <c r="I73" s="410">
        <v>6.2923523717328175E-3</v>
      </c>
      <c r="J73" s="410">
        <v>0.16707376648754274</v>
      </c>
      <c r="K73" s="410">
        <v>3.8722168441432721E-3</v>
      </c>
      <c r="L73" s="410">
        <v>0.23944444444444443</v>
      </c>
    </row>
    <row r="74" spans="1:12" x14ac:dyDescent="0.25">
      <c r="A74" s="2">
        <v>71</v>
      </c>
      <c r="B74" s="351" t="s">
        <v>51</v>
      </c>
      <c r="C74" s="417">
        <v>741</v>
      </c>
      <c r="D74" s="417">
        <v>57</v>
      </c>
      <c r="E74" s="417">
        <v>1</v>
      </c>
      <c r="F74" s="418">
        <v>799</v>
      </c>
      <c r="G74" s="458"/>
      <c r="H74" s="394">
        <v>0.24156545209176788</v>
      </c>
      <c r="I74" s="394">
        <v>3.643724696356275E-2</v>
      </c>
      <c r="J74" s="394">
        <v>0.14402173913043478</v>
      </c>
      <c r="K74" s="394">
        <v>8.771929824561403E-2</v>
      </c>
      <c r="L74" s="394">
        <v>2.7662517289073305E-2</v>
      </c>
    </row>
    <row r="75" spans="1:12" s="94" customFormat="1" x14ac:dyDescent="0.25">
      <c r="A75" s="94">
        <v>72</v>
      </c>
      <c r="B75" s="349" t="s">
        <v>55</v>
      </c>
      <c r="C75" s="419">
        <v>615</v>
      </c>
      <c r="D75" s="419">
        <v>109</v>
      </c>
      <c r="E75" s="419"/>
      <c r="F75" s="420">
        <v>724</v>
      </c>
      <c r="G75" s="458"/>
      <c r="H75" s="410">
        <v>0.2032520325203252</v>
      </c>
      <c r="I75" s="410">
        <v>0.10731707317073171</v>
      </c>
      <c r="J75" s="410">
        <v>0.62561576354679804</v>
      </c>
      <c r="K75" s="410">
        <v>0.11869918699186992</v>
      </c>
      <c r="L75" s="410">
        <v>0.36097560975609755</v>
      </c>
    </row>
    <row r="76" spans="1:12" x14ac:dyDescent="0.25">
      <c r="A76" s="2">
        <v>73</v>
      </c>
      <c r="B76" s="351" t="s">
        <v>57</v>
      </c>
      <c r="C76" s="417">
        <v>1124</v>
      </c>
      <c r="D76" s="417"/>
      <c r="E76" s="417">
        <v>185</v>
      </c>
      <c r="F76" s="418">
        <v>1309</v>
      </c>
      <c r="G76" s="458"/>
      <c r="H76" s="394">
        <v>0.24110320284697509</v>
      </c>
      <c r="I76" s="394">
        <v>8.3629893238434158E-2</v>
      </c>
      <c r="J76" s="394">
        <v>0.49822064056939502</v>
      </c>
      <c r="K76" s="394">
        <v>6.6725978647686826E-2</v>
      </c>
      <c r="L76" s="394">
        <v>0.15350389321468297</v>
      </c>
    </row>
    <row r="77" spans="1:12" s="94" customFormat="1" x14ac:dyDescent="0.25">
      <c r="A77" s="94">
        <v>74</v>
      </c>
      <c r="B77" s="349" t="s">
        <v>65</v>
      </c>
      <c r="C77" s="419">
        <v>118</v>
      </c>
      <c r="D77" s="419"/>
      <c r="E77" s="419"/>
      <c r="F77" s="420">
        <v>118</v>
      </c>
      <c r="G77" s="458"/>
      <c r="H77" s="410">
        <v>0.22033898305084745</v>
      </c>
      <c r="I77" s="410">
        <v>0.2288135593220339</v>
      </c>
      <c r="J77" s="410">
        <v>0.70338983050847459</v>
      </c>
      <c r="K77" s="410">
        <v>0.16949152542372881</v>
      </c>
      <c r="L77" s="410">
        <v>0.1440677966101695</v>
      </c>
    </row>
    <row r="78" spans="1:12" x14ac:dyDescent="0.25">
      <c r="A78" s="2">
        <v>75</v>
      </c>
      <c r="B78" s="351" t="s">
        <v>66</v>
      </c>
      <c r="C78" s="417">
        <v>207</v>
      </c>
      <c r="D78" s="417"/>
      <c r="E78" s="417">
        <v>31</v>
      </c>
      <c r="F78" s="418">
        <v>238</v>
      </c>
      <c r="G78" s="458"/>
      <c r="H78" s="394">
        <v>3.3816425120772944E-2</v>
      </c>
      <c r="I78" s="394">
        <v>0.28985507246376813</v>
      </c>
      <c r="J78" s="394">
        <v>0.96116504854368934</v>
      </c>
      <c r="K78" s="394">
        <v>0.55072463768115942</v>
      </c>
      <c r="L78" s="394">
        <v>0.17085427135678391</v>
      </c>
    </row>
    <row r="79" spans="1:12" s="94" customFormat="1" x14ac:dyDescent="0.25">
      <c r="A79" s="94">
        <v>76</v>
      </c>
      <c r="B79" s="349" t="s">
        <v>59</v>
      </c>
      <c r="C79" s="419">
        <v>3648</v>
      </c>
      <c r="D79" s="419">
        <v>1404</v>
      </c>
      <c r="E79" s="419">
        <v>22</v>
      </c>
      <c r="F79" s="420">
        <v>5074</v>
      </c>
      <c r="G79" s="458"/>
      <c r="H79" s="410">
        <v>0.12719298245614036</v>
      </c>
      <c r="I79" s="410">
        <v>0.15296052631578946</v>
      </c>
      <c r="J79" s="410">
        <v>0.90864061640066041</v>
      </c>
      <c r="K79" s="410">
        <v>0.41036184210526316</v>
      </c>
      <c r="L79" s="410">
        <v>0.29196868657581909</v>
      </c>
    </row>
    <row r="80" spans="1:12" x14ac:dyDescent="0.25">
      <c r="A80" s="2">
        <v>77</v>
      </c>
      <c r="B80" s="351" t="s">
        <v>60</v>
      </c>
      <c r="C80" s="417">
        <v>1845</v>
      </c>
      <c r="D80" s="417">
        <v>129</v>
      </c>
      <c r="E80" s="417">
        <v>9</v>
      </c>
      <c r="F80" s="418">
        <v>1983</v>
      </c>
      <c r="G80" s="458"/>
      <c r="H80" s="394">
        <v>0.24566160520607375</v>
      </c>
      <c r="I80" s="394">
        <v>1.4642082429501085E-2</v>
      </c>
      <c r="J80" s="394">
        <v>0.77494577006507592</v>
      </c>
      <c r="K80" s="394">
        <v>7.046070460704607E-3</v>
      </c>
      <c r="L80" s="394">
        <v>0.11771494518176573</v>
      </c>
    </row>
    <row r="81" spans="1:12" s="94" customFormat="1" x14ac:dyDescent="0.25">
      <c r="A81" s="94">
        <v>78</v>
      </c>
      <c r="B81" s="349" t="s">
        <v>165</v>
      </c>
      <c r="C81" s="419">
        <v>1964</v>
      </c>
      <c r="D81" s="419">
        <v>3589</v>
      </c>
      <c r="E81" s="419">
        <v>21</v>
      </c>
      <c r="F81" s="420">
        <v>5574</v>
      </c>
      <c r="G81" s="458"/>
      <c r="H81" s="410">
        <v>0.16700610997963339</v>
      </c>
      <c r="I81" s="410">
        <v>8.2484725050916502E-2</v>
      </c>
      <c r="J81" s="410">
        <v>0.71268466632705041</v>
      </c>
      <c r="K81" s="410">
        <v>0.31835408770979967</v>
      </c>
      <c r="L81" s="410">
        <v>0.18482344102178813</v>
      </c>
    </row>
    <row r="82" spans="1:12" x14ac:dyDescent="0.25">
      <c r="A82" s="2">
        <v>79</v>
      </c>
      <c r="B82" s="351" t="s">
        <v>61</v>
      </c>
      <c r="C82" s="417">
        <v>3163</v>
      </c>
      <c r="D82" s="417"/>
      <c r="E82" s="417">
        <v>13</v>
      </c>
      <c r="F82" s="418">
        <v>3176</v>
      </c>
      <c r="G82" s="458"/>
      <c r="H82" s="394">
        <v>0.27315839392981345</v>
      </c>
      <c r="I82" s="394">
        <v>6.0069554220676573E-3</v>
      </c>
      <c r="J82" s="394">
        <v>0.48498261144483085</v>
      </c>
      <c r="K82" s="394">
        <v>7.5877331647170405E-3</v>
      </c>
      <c r="L82" s="394">
        <v>0.14868025392582693</v>
      </c>
    </row>
    <row r="83" spans="1:12" s="94" customFormat="1" x14ac:dyDescent="0.25">
      <c r="A83" s="94">
        <v>80</v>
      </c>
      <c r="B83" s="349" t="s">
        <v>166</v>
      </c>
      <c r="C83" s="419">
        <v>1616</v>
      </c>
      <c r="D83" s="419">
        <v>78</v>
      </c>
      <c r="E83" s="419">
        <v>685</v>
      </c>
      <c r="F83" s="420">
        <v>2379</v>
      </c>
      <c r="G83" s="458"/>
      <c r="H83" s="410">
        <v>0.27537128712871289</v>
      </c>
      <c r="I83" s="410">
        <v>6.4356435643564358E-2</v>
      </c>
      <c r="J83" s="410">
        <v>0.75496277915632759</v>
      </c>
      <c r="K83" s="410">
        <v>0.12376237623762376</v>
      </c>
      <c r="L83" s="410">
        <v>0.13097454996896338</v>
      </c>
    </row>
    <row r="84" spans="1:12" x14ac:dyDescent="0.25">
      <c r="A84" s="2">
        <v>81</v>
      </c>
      <c r="B84" s="351" t="s">
        <v>398</v>
      </c>
      <c r="C84" s="417">
        <v>6336</v>
      </c>
      <c r="D84" s="417">
        <v>3980</v>
      </c>
      <c r="E84" s="417"/>
      <c r="F84" s="418">
        <v>10316</v>
      </c>
      <c r="G84" s="458"/>
      <c r="H84" s="394">
        <v>0.2353219696969697</v>
      </c>
      <c r="I84" s="394">
        <v>4.3560606060606064E-2</v>
      </c>
      <c r="J84" s="394">
        <v>0.78840075853350189</v>
      </c>
      <c r="K84" s="394">
        <v>5.6029040404040407E-2</v>
      </c>
      <c r="L84" s="394">
        <v>0.1402317880794702</v>
      </c>
    </row>
    <row r="85" spans="1:12" x14ac:dyDescent="0.25">
      <c r="A85" s="2">
        <v>83</v>
      </c>
      <c r="B85" s="351"/>
      <c r="C85" s="417"/>
      <c r="D85" s="417"/>
      <c r="E85" s="417"/>
      <c r="F85" s="418"/>
      <c r="G85" s="458"/>
      <c r="H85" s="394"/>
      <c r="I85" s="394"/>
      <c r="J85" s="394"/>
      <c r="K85" s="394"/>
      <c r="L85" s="394"/>
    </row>
    <row r="86" spans="1:12" s="107" customFormat="1" x14ac:dyDescent="0.25">
      <c r="A86" s="107">
        <v>84</v>
      </c>
      <c r="B86" s="352" t="s">
        <v>67</v>
      </c>
      <c r="C86" s="423"/>
      <c r="D86" s="423"/>
      <c r="E86" s="423"/>
      <c r="F86" s="424"/>
      <c r="G86" s="459"/>
      <c r="H86" s="413"/>
      <c r="I86" s="413"/>
      <c r="J86" s="413"/>
      <c r="K86" s="413"/>
      <c r="L86" s="413"/>
    </row>
    <row r="87" spans="1:12" x14ac:dyDescent="0.25">
      <c r="A87" s="2">
        <v>85</v>
      </c>
      <c r="B87" s="351" t="s">
        <v>68</v>
      </c>
      <c r="C87" s="417">
        <v>152</v>
      </c>
      <c r="D87" s="417"/>
      <c r="E87" s="417"/>
      <c r="F87" s="418">
        <v>152</v>
      </c>
      <c r="G87" s="458"/>
      <c r="H87" s="394">
        <v>0.10596026490066225</v>
      </c>
      <c r="I87" s="394">
        <v>0.13907284768211919</v>
      </c>
      <c r="J87" s="394">
        <v>0.96052631578947367</v>
      </c>
      <c r="K87" s="394">
        <v>0.67763157894736847</v>
      </c>
      <c r="L87" s="394">
        <v>0.30344827586206896</v>
      </c>
    </row>
    <row r="88" spans="1:12" s="94" customFormat="1" x14ac:dyDescent="0.25">
      <c r="A88" s="94">
        <v>86</v>
      </c>
      <c r="B88" s="349" t="s">
        <v>94</v>
      </c>
      <c r="C88" s="419">
        <v>194</v>
      </c>
      <c r="D88" s="419"/>
      <c r="E88" s="419"/>
      <c r="F88" s="420">
        <v>194</v>
      </c>
      <c r="G88" s="458"/>
      <c r="H88" s="410">
        <v>0.14432989690721648</v>
      </c>
      <c r="I88" s="410">
        <v>2.5773195876288658E-2</v>
      </c>
      <c r="J88" s="410">
        <v>1</v>
      </c>
      <c r="K88" s="410">
        <v>0.85567010309278346</v>
      </c>
      <c r="L88" s="410">
        <v>0.70370370370370372</v>
      </c>
    </row>
    <row r="89" spans="1:12" x14ac:dyDescent="0.25">
      <c r="A89" s="2">
        <v>87</v>
      </c>
      <c r="B89" s="351" t="s">
        <v>97</v>
      </c>
      <c r="C89" s="417">
        <v>540</v>
      </c>
      <c r="D89" s="417"/>
      <c r="E89" s="417"/>
      <c r="F89" s="418">
        <v>540</v>
      </c>
      <c r="G89" s="458"/>
      <c r="H89" s="394"/>
      <c r="I89" s="394"/>
      <c r="J89" s="394">
        <v>0.96666666666666667</v>
      </c>
      <c r="K89" s="394">
        <v>0.63888888888888884</v>
      </c>
      <c r="L89" s="394">
        <v>0.51228733459357279</v>
      </c>
    </row>
    <row r="90" spans="1:12" s="94" customFormat="1" x14ac:dyDescent="0.25">
      <c r="A90" s="94">
        <v>88</v>
      </c>
      <c r="B90" s="349" t="s">
        <v>135</v>
      </c>
      <c r="C90" s="419">
        <v>1196</v>
      </c>
      <c r="D90" s="419">
        <v>612</v>
      </c>
      <c r="E90" s="419"/>
      <c r="F90" s="420">
        <v>1808</v>
      </c>
      <c r="G90" s="458"/>
      <c r="H90" s="410">
        <v>7.4414715719063551E-2</v>
      </c>
      <c r="I90" s="410">
        <v>0.1697324414715719</v>
      </c>
      <c r="J90" s="410">
        <v>0.92468619246861927</v>
      </c>
      <c r="K90" s="410">
        <v>0.57190635451505012</v>
      </c>
      <c r="L90" s="410">
        <v>0.19161676646706588</v>
      </c>
    </row>
    <row r="91" spans="1:12" x14ac:dyDescent="0.25">
      <c r="A91" s="2">
        <v>89</v>
      </c>
      <c r="B91" s="351" t="s">
        <v>81</v>
      </c>
      <c r="C91" s="417">
        <v>1407</v>
      </c>
      <c r="D91" s="417"/>
      <c r="E91" s="417"/>
      <c r="F91" s="418">
        <v>1407</v>
      </c>
      <c r="G91" s="458"/>
      <c r="H91" s="394">
        <v>9.3105899076048326E-2</v>
      </c>
      <c r="I91" s="394">
        <v>0.1023454157782516</v>
      </c>
      <c r="J91" s="394">
        <v>0.91257995735607678</v>
      </c>
      <c r="K91" s="394">
        <v>0.31863442389758179</v>
      </c>
      <c r="L91" s="394">
        <v>0.22857142857142856</v>
      </c>
    </row>
    <row r="92" spans="1:12" s="94" customFormat="1" x14ac:dyDescent="0.25">
      <c r="A92" s="94">
        <v>90</v>
      </c>
      <c r="B92" s="349" t="s">
        <v>108</v>
      </c>
      <c r="C92" s="419">
        <v>28</v>
      </c>
      <c r="D92" s="419"/>
      <c r="E92" s="419"/>
      <c r="F92" s="420">
        <v>28</v>
      </c>
      <c r="G92" s="458"/>
      <c r="H92" s="410">
        <v>1</v>
      </c>
      <c r="I92" s="410">
        <v>0</v>
      </c>
      <c r="J92" s="410">
        <v>0.8571428571428571</v>
      </c>
      <c r="K92" s="410">
        <v>0.39285714285714285</v>
      </c>
      <c r="L92" s="410">
        <v>0.17857142857142858</v>
      </c>
    </row>
    <row r="93" spans="1:12" x14ac:dyDescent="0.25">
      <c r="A93" s="2">
        <v>91</v>
      </c>
      <c r="B93" s="351" t="s">
        <v>93</v>
      </c>
      <c r="C93" s="417">
        <v>390</v>
      </c>
      <c r="D93" s="417"/>
      <c r="E93" s="417"/>
      <c r="F93" s="418">
        <v>390</v>
      </c>
      <c r="G93" s="458"/>
      <c r="H93" s="394">
        <v>0.51538461538461533</v>
      </c>
      <c r="I93" s="394">
        <v>0</v>
      </c>
      <c r="J93" s="394">
        <v>0.9358974358974359</v>
      </c>
      <c r="K93" s="394">
        <v>0.22955145118733508</v>
      </c>
      <c r="L93" s="394">
        <v>0.15123456790123457</v>
      </c>
    </row>
    <row r="94" spans="1:12" s="94" customFormat="1" x14ac:dyDescent="0.25">
      <c r="A94" s="94">
        <v>92</v>
      </c>
      <c r="B94" s="349" t="s">
        <v>102</v>
      </c>
      <c r="C94" s="419">
        <v>15</v>
      </c>
      <c r="D94" s="419"/>
      <c r="E94" s="419"/>
      <c r="F94" s="420">
        <v>15</v>
      </c>
      <c r="G94" s="458"/>
      <c r="H94" s="410">
        <v>0</v>
      </c>
      <c r="I94" s="410">
        <v>0</v>
      </c>
      <c r="J94" s="410">
        <v>1</v>
      </c>
      <c r="K94" s="410">
        <v>0.66666666666666663</v>
      </c>
      <c r="L94" s="410"/>
    </row>
    <row r="95" spans="1:12" x14ac:dyDescent="0.25">
      <c r="A95" s="2">
        <v>93</v>
      </c>
      <c r="B95" s="351" t="s">
        <v>134</v>
      </c>
      <c r="C95" s="417">
        <v>156</v>
      </c>
      <c r="D95" s="417"/>
      <c r="E95" s="417"/>
      <c r="F95" s="418">
        <v>156</v>
      </c>
      <c r="G95" s="458"/>
      <c r="H95" s="394">
        <v>0.52564102564102566</v>
      </c>
      <c r="I95" s="394">
        <v>0</v>
      </c>
      <c r="J95" s="394">
        <v>0.98717948717948723</v>
      </c>
      <c r="K95" s="394">
        <v>0.83333333333333337</v>
      </c>
      <c r="L95" s="394">
        <v>0.41111111111111109</v>
      </c>
    </row>
    <row r="96" spans="1:12" s="94" customFormat="1" x14ac:dyDescent="0.25">
      <c r="A96" s="94">
        <v>94</v>
      </c>
      <c r="B96" s="349" t="s">
        <v>70</v>
      </c>
      <c r="C96" s="419">
        <v>394</v>
      </c>
      <c r="D96" s="419"/>
      <c r="E96" s="419"/>
      <c r="F96" s="420">
        <v>394</v>
      </c>
      <c r="G96" s="458"/>
      <c r="H96" s="410">
        <v>0</v>
      </c>
      <c r="I96" s="410">
        <v>0</v>
      </c>
      <c r="J96" s="410">
        <v>0.98223350253807107</v>
      </c>
      <c r="K96" s="410">
        <v>0.62690355329949243</v>
      </c>
      <c r="L96" s="410">
        <v>0.60264900662251653</v>
      </c>
    </row>
    <row r="97" spans="1:12" x14ac:dyDescent="0.25">
      <c r="A97" s="2">
        <v>95</v>
      </c>
      <c r="B97" s="351" t="s">
        <v>69</v>
      </c>
      <c r="C97" s="417">
        <v>1057</v>
      </c>
      <c r="D97" s="417"/>
      <c r="E97" s="417"/>
      <c r="F97" s="418">
        <v>1057</v>
      </c>
      <c r="G97" s="458"/>
      <c r="H97" s="394">
        <v>0.69820245979186379</v>
      </c>
      <c r="I97" s="394">
        <v>0</v>
      </c>
      <c r="J97" s="394">
        <v>0.92620624408703878</v>
      </c>
      <c r="K97" s="394">
        <v>0.54261363636363635</v>
      </c>
      <c r="L97" s="394">
        <v>0.30444697833523376</v>
      </c>
    </row>
    <row r="98" spans="1:12" s="94" customFormat="1" x14ac:dyDescent="0.25">
      <c r="A98" s="94">
        <v>96</v>
      </c>
      <c r="B98" s="349" t="s">
        <v>96</v>
      </c>
      <c r="C98" s="419">
        <v>105</v>
      </c>
      <c r="D98" s="419"/>
      <c r="E98" s="419"/>
      <c r="F98" s="420">
        <v>105</v>
      </c>
      <c r="G98" s="458"/>
      <c r="H98" s="410">
        <v>0.29523809523809524</v>
      </c>
      <c r="I98" s="410">
        <v>0</v>
      </c>
      <c r="J98" s="410">
        <v>0.97115384615384615</v>
      </c>
      <c r="K98" s="410">
        <v>0.69523809523809521</v>
      </c>
      <c r="L98" s="410">
        <v>9.5238095238095233E-2</v>
      </c>
    </row>
    <row r="99" spans="1:12" x14ac:dyDescent="0.25">
      <c r="A99" s="2">
        <v>97</v>
      </c>
      <c r="B99" s="351" t="s">
        <v>88</v>
      </c>
      <c r="C99" s="417">
        <v>41</v>
      </c>
      <c r="D99" s="417"/>
      <c r="E99" s="417"/>
      <c r="F99" s="418">
        <v>41</v>
      </c>
      <c r="G99" s="458"/>
      <c r="H99" s="394">
        <v>1</v>
      </c>
      <c r="I99" s="394">
        <v>0</v>
      </c>
      <c r="J99" s="394">
        <v>1</v>
      </c>
      <c r="K99" s="394">
        <v>0.17073170731707318</v>
      </c>
      <c r="L99" s="394">
        <v>0</v>
      </c>
    </row>
    <row r="100" spans="1:12" s="94" customFormat="1" x14ac:dyDescent="0.25">
      <c r="A100" s="94">
        <v>98</v>
      </c>
      <c r="B100" s="349" t="s">
        <v>137</v>
      </c>
      <c r="C100" s="419">
        <v>355</v>
      </c>
      <c r="D100" s="419">
        <v>214</v>
      </c>
      <c r="E100" s="419"/>
      <c r="F100" s="420">
        <v>569</v>
      </c>
      <c r="G100" s="458"/>
      <c r="H100" s="410">
        <v>6.1971830985915494E-2</v>
      </c>
      <c r="I100" s="410">
        <v>0.10704225352112676</v>
      </c>
      <c r="J100" s="410">
        <v>0.98305084745762716</v>
      </c>
      <c r="K100" s="410">
        <v>0.79718309859154934</v>
      </c>
      <c r="L100" s="410">
        <v>0.19661016949152543</v>
      </c>
    </row>
    <row r="101" spans="1:12" x14ac:dyDescent="0.25">
      <c r="A101" s="2">
        <v>99</v>
      </c>
      <c r="B101" s="351" t="s">
        <v>71</v>
      </c>
      <c r="C101" s="417">
        <v>256</v>
      </c>
      <c r="D101" s="417"/>
      <c r="E101" s="417"/>
      <c r="F101" s="418">
        <v>256</v>
      </c>
      <c r="G101" s="458"/>
      <c r="H101" s="394">
        <v>0.2578125</v>
      </c>
      <c r="I101" s="394">
        <v>0</v>
      </c>
      <c r="J101" s="394">
        <v>0.78125</v>
      </c>
      <c r="K101" s="394">
        <v>0.68359375</v>
      </c>
      <c r="L101" s="394">
        <v>6.2745098039215685E-2</v>
      </c>
    </row>
    <row r="102" spans="1:12" s="94" customFormat="1" x14ac:dyDescent="0.25">
      <c r="A102" s="94">
        <v>100</v>
      </c>
      <c r="B102" s="349" t="s">
        <v>72</v>
      </c>
      <c r="C102" s="419">
        <v>1090</v>
      </c>
      <c r="D102" s="419"/>
      <c r="E102" s="419">
        <v>1</v>
      </c>
      <c r="F102" s="420">
        <v>1091</v>
      </c>
      <c r="G102" s="458"/>
      <c r="H102" s="410">
        <v>0.19816513761467891</v>
      </c>
      <c r="I102" s="410">
        <v>7.4311926605504591E-2</v>
      </c>
      <c r="J102" s="410">
        <v>0.97247706422018354</v>
      </c>
      <c r="K102" s="410">
        <v>0.48732943469785572</v>
      </c>
      <c r="L102" s="410">
        <v>0.21079958463136034</v>
      </c>
    </row>
    <row r="103" spans="1:12" x14ac:dyDescent="0.25">
      <c r="A103" s="2">
        <v>101</v>
      </c>
      <c r="B103" s="351" t="s">
        <v>82</v>
      </c>
      <c r="C103" s="417">
        <v>52</v>
      </c>
      <c r="D103" s="417"/>
      <c r="E103" s="417"/>
      <c r="F103" s="418">
        <v>52</v>
      </c>
      <c r="G103" s="458"/>
      <c r="H103" s="394">
        <v>0.94230769230769229</v>
      </c>
      <c r="I103" s="394">
        <v>5.7692307692307696E-2</v>
      </c>
      <c r="J103" s="394">
        <v>0.96153846153846156</v>
      </c>
      <c r="K103" s="394">
        <v>0.36538461538461536</v>
      </c>
      <c r="L103" s="394">
        <v>0.48076923076923078</v>
      </c>
    </row>
    <row r="104" spans="1:12" s="94" customFormat="1" x14ac:dyDescent="0.25">
      <c r="A104" s="94">
        <v>102</v>
      </c>
      <c r="B104" s="349" t="s">
        <v>90</v>
      </c>
      <c r="C104" s="419">
        <v>30</v>
      </c>
      <c r="D104" s="419"/>
      <c r="E104" s="419"/>
      <c r="F104" s="420">
        <v>30</v>
      </c>
      <c r="G104" s="458"/>
      <c r="H104" s="410">
        <v>0.93333333333333335</v>
      </c>
      <c r="I104" s="410">
        <v>6.6666666666666666E-2</v>
      </c>
      <c r="J104" s="410">
        <v>1</v>
      </c>
      <c r="K104" s="410">
        <v>0.2</v>
      </c>
      <c r="L104" s="410">
        <v>0.27586206896551724</v>
      </c>
    </row>
    <row r="105" spans="1:12" x14ac:dyDescent="0.25">
      <c r="A105" s="2">
        <v>103</v>
      </c>
      <c r="B105" s="351" t="s">
        <v>124</v>
      </c>
      <c r="C105" s="417">
        <v>54</v>
      </c>
      <c r="D105" s="417"/>
      <c r="E105" s="417"/>
      <c r="F105" s="418">
        <v>54</v>
      </c>
      <c r="G105" s="458"/>
      <c r="H105" s="394">
        <v>0.92592592592592593</v>
      </c>
      <c r="I105" s="394">
        <v>7.407407407407407E-2</v>
      </c>
      <c r="J105" s="394">
        <v>0.98148148148148151</v>
      </c>
      <c r="K105" s="394">
        <v>0.37037037037037035</v>
      </c>
      <c r="L105" s="394">
        <v>0.71698113207547165</v>
      </c>
    </row>
    <row r="106" spans="1:12" s="94" customFormat="1" x14ac:dyDescent="0.25">
      <c r="A106" s="94">
        <v>104</v>
      </c>
      <c r="B106" s="349" t="s">
        <v>111</v>
      </c>
      <c r="C106" s="419">
        <v>32</v>
      </c>
      <c r="D106" s="419"/>
      <c r="E106" s="419"/>
      <c r="F106" s="420">
        <v>32</v>
      </c>
      <c r="G106" s="458"/>
      <c r="H106" s="410">
        <v>1</v>
      </c>
      <c r="I106" s="410">
        <v>0</v>
      </c>
      <c r="J106" s="410">
        <v>0.96875</v>
      </c>
      <c r="K106" s="410">
        <v>0.375</v>
      </c>
      <c r="L106" s="410">
        <v>0.75</v>
      </c>
    </row>
    <row r="107" spans="1:12" x14ac:dyDescent="0.25">
      <c r="A107" s="2">
        <v>105</v>
      </c>
      <c r="B107" s="351" t="s">
        <v>107</v>
      </c>
      <c r="C107" s="417">
        <v>245</v>
      </c>
      <c r="D107" s="417"/>
      <c r="E107" s="417"/>
      <c r="F107" s="418">
        <v>245</v>
      </c>
      <c r="G107" s="458"/>
      <c r="H107" s="394"/>
      <c r="I107" s="394"/>
      <c r="J107" s="394">
        <v>1</v>
      </c>
      <c r="K107" s="394">
        <v>0.48979591836734693</v>
      </c>
      <c r="L107" s="394"/>
    </row>
    <row r="108" spans="1:12" s="94" customFormat="1" x14ac:dyDescent="0.25">
      <c r="A108" s="94">
        <v>106</v>
      </c>
      <c r="B108" s="349" t="s">
        <v>129</v>
      </c>
      <c r="C108" s="419">
        <v>172</v>
      </c>
      <c r="D108" s="419">
        <v>79</v>
      </c>
      <c r="E108" s="419"/>
      <c r="F108" s="420">
        <v>251</v>
      </c>
      <c r="G108" s="458"/>
      <c r="H108" s="410">
        <v>4.6511627906976744E-2</v>
      </c>
      <c r="I108" s="410">
        <v>2.9069767441860465E-2</v>
      </c>
      <c r="J108" s="410">
        <v>0.96511627906976749</v>
      </c>
      <c r="K108" s="410">
        <v>0.63953488372093026</v>
      </c>
      <c r="L108" s="410">
        <v>0.49375000000000002</v>
      </c>
    </row>
    <row r="109" spans="1:12" x14ac:dyDescent="0.25">
      <c r="A109" s="2">
        <v>107</v>
      </c>
      <c r="B109" s="351" t="s">
        <v>75</v>
      </c>
      <c r="C109" s="417">
        <v>1072</v>
      </c>
      <c r="D109" s="417">
        <v>51</v>
      </c>
      <c r="E109" s="417">
        <v>4</v>
      </c>
      <c r="F109" s="418">
        <v>1127</v>
      </c>
      <c r="G109" s="458"/>
      <c r="H109" s="394">
        <v>7.1828358208955223E-2</v>
      </c>
      <c r="I109" s="394">
        <v>5.9701492537313432E-2</v>
      </c>
      <c r="J109" s="394">
        <v>0.55742296918767509</v>
      </c>
      <c r="K109" s="394">
        <v>0.68563432835820892</v>
      </c>
      <c r="L109" s="394">
        <v>0.176056338028169</v>
      </c>
    </row>
    <row r="110" spans="1:12" s="94" customFormat="1" x14ac:dyDescent="0.25">
      <c r="A110" s="94">
        <v>108</v>
      </c>
      <c r="B110" s="349" t="s">
        <v>109</v>
      </c>
      <c r="C110" s="419">
        <v>6</v>
      </c>
      <c r="D110" s="419"/>
      <c r="E110" s="419"/>
      <c r="F110" s="420">
        <v>6</v>
      </c>
      <c r="G110" s="458"/>
      <c r="H110" s="410">
        <v>1</v>
      </c>
      <c r="I110" s="410">
        <v>0</v>
      </c>
      <c r="J110" s="410">
        <v>1</v>
      </c>
      <c r="K110" s="410">
        <v>0.83333333333333337</v>
      </c>
      <c r="L110" s="410">
        <v>0</v>
      </c>
    </row>
    <row r="111" spans="1:12" x14ac:dyDescent="0.25">
      <c r="A111" s="2">
        <v>109</v>
      </c>
      <c r="B111" s="351" t="s">
        <v>74</v>
      </c>
      <c r="C111" s="417">
        <v>50</v>
      </c>
      <c r="D111" s="417"/>
      <c r="E111" s="417"/>
      <c r="F111" s="418">
        <v>50</v>
      </c>
      <c r="G111" s="458"/>
      <c r="H111" s="394">
        <v>0.24</v>
      </c>
      <c r="I111" s="394">
        <v>0</v>
      </c>
      <c r="J111" s="394">
        <v>0.78</v>
      </c>
      <c r="K111" s="394">
        <v>0.38</v>
      </c>
      <c r="L111" s="394">
        <v>0.1</v>
      </c>
    </row>
    <row r="112" spans="1:12" s="94" customFormat="1" x14ac:dyDescent="0.25">
      <c r="A112" s="94">
        <v>110</v>
      </c>
      <c r="B112" s="349" t="s">
        <v>77</v>
      </c>
      <c r="C112" s="419">
        <v>332</v>
      </c>
      <c r="D112" s="419"/>
      <c r="E112" s="419"/>
      <c r="F112" s="420">
        <v>332</v>
      </c>
      <c r="G112" s="458"/>
      <c r="H112" s="410">
        <v>0.12951807228915663</v>
      </c>
      <c r="I112" s="410">
        <v>0.13855421686746988</v>
      </c>
      <c r="J112" s="410">
        <v>0.9668674698795181</v>
      </c>
      <c r="K112" s="410">
        <v>0.58132530120481929</v>
      </c>
      <c r="L112" s="410">
        <v>0.23703703703703705</v>
      </c>
    </row>
    <row r="113" spans="1:12" x14ac:dyDescent="0.25">
      <c r="A113" s="2">
        <v>111</v>
      </c>
      <c r="B113" s="351" t="s">
        <v>101</v>
      </c>
      <c r="C113" s="417">
        <v>293</v>
      </c>
      <c r="D113" s="417"/>
      <c r="E113" s="417">
        <v>6</v>
      </c>
      <c r="F113" s="418">
        <v>299</v>
      </c>
      <c r="G113" s="458"/>
      <c r="H113" s="394">
        <v>0.15017064846416384</v>
      </c>
      <c r="I113" s="394">
        <v>6.8259385665529013E-2</v>
      </c>
      <c r="J113" s="394">
        <v>0.74402730375426618</v>
      </c>
      <c r="K113" s="394">
        <v>0.26279863481228671</v>
      </c>
      <c r="L113" s="394">
        <v>0.27598566308243727</v>
      </c>
    </row>
    <row r="114" spans="1:12" s="94" customFormat="1" x14ac:dyDescent="0.25">
      <c r="A114" s="94">
        <v>112</v>
      </c>
      <c r="B114" s="349" t="s">
        <v>113</v>
      </c>
      <c r="C114" s="419">
        <v>135</v>
      </c>
      <c r="D114" s="419"/>
      <c r="E114" s="419"/>
      <c r="F114" s="420">
        <v>135</v>
      </c>
      <c r="G114" s="458"/>
      <c r="H114" s="410">
        <v>0.68148148148148147</v>
      </c>
      <c r="I114" s="410">
        <v>0</v>
      </c>
      <c r="J114" s="410">
        <v>1</v>
      </c>
      <c r="K114" s="410">
        <v>0.6962962962962963</v>
      </c>
      <c r="L114" s="410">
        <v>0.49137931034482757</v>
      </c>
    </row>
    <row r="115" spans="1:12" x14ac:dyDescent="0.25">
      <c r="A115" s="2">
        <v>113</v>
      </c>
      <c r="B115" s="351" t="s">
        <v>112</v>
      </c>
      <c r="C115" s="417">
        <v>348</v>
      </c>
      <c r="D115" s="417"/>
      <c r="E115" s="417"/>
      <c r="F115" s="418">
        <v>348</v>
      </c>
      <c r="G115" s="458"/>
      <c r="H115" s="394">
        <v>1</v>
      </c>
      <c r="I115" s="394">
        <v>0</v>
      </c>
      <c r="J115" s="394">
        <v>1</v>
      </c>
      <c r="K115" s="394">
        <v>0.63505747126436785</v>
      </c>
      <c r="L115" s="394"/>
    </row>
    <row r="116" spans="1:12" s="94" customFormat="1" x14ac:dyDescent="0.25">
      <c r="A116" s="94">
        <v>114</v>
      </c>
      <c r="B116" s="349" t="s">
        <v>103</v>
      </c>
      <c r="C116" s="419">
        <v>14</v>
      </c>
      <c r="D116" s="419"/>
      <c r="E116" s="419"/>
      <c r="F116" s="420">
        <v>14</v>
      </c>
      <c r="G116" s="458"/>
      <c r="H116" s="410">
        <v>1</v>
      </c>
      <c r="I116" s="410">
        <v>0</v>
      </c>
      <c r="J116" s="410">
        <v>1</v>
      </c>
      <c r="K116" s="410">
        <v>0.5714285714285714</v>
      </c>
      <c r="L116" s="410">
        <v>0.46153846153846156</v>
      </c>
    </row>
    <row r="117" spans="1:12" x14ac:dyDescent="0.25">
      <c r="A117" s="2">
        <v>115</v>
      </c>
      <c r="B117" s="351" t="s">
        <v>117</v>
      </c>
      <c r="C117" s="417">
        <v>1450</v>
      </c>
      <c r="D117" s="417"/>
      <c r="E117" s="417"/>
      <c r="F117" s="418">
        <v>1450</v>
      </c>
      <c r="G117" s="458"/>
      <c r="H117" s="394">
        <v>0.41517241379310343</v>
      </c>
      <c r="I117" s="394">
        <v>4.827586206896552E-3</v>
      </c>
      <c r="J117" s="394">
        <v>0.81586206896551727</v>
      </c>
      <c r="K117" s="394">
        <v>0.52173913043478259</v>
      </c>
      <c r="L117" s="394">
        <v>0.29539295392953929</v>
      </c>
    </row>
    <row r="118" spans="1:12" s="94" customFormat="1" x14ac:dyDescent="0.25">
      <c r="A118" s="94">
        <v>116</v>
      </c>
      <c r="B118" s="349" t="s">
        <v>89</v>
      </c>
      <c r="C118" s="419">
        <v>612</v>
      </c>
      <c r="D118" s="419">
        <v>15</v>
      </c>
      <c r="E118" s="419">
        <v>20</v>
      </c>
      <c r="F118" s="420">
        <v>647</v>
      </c>
      <c r="G118" s="458"/>
      <c r="H118" s="410">
        <v>0.16176470588235295</v>
      </c>
      <c r="I118" s="410">
        <v>8.4967320261437912E-2</v>
      </c>
      <c r="J118" s="410">
        <v>0.76797385620915037</v>
      </c>
      <c r="K118" s="410">
        <v>0.11945392491467577</v>
      </c>
      <c r="L118" s="410">
        <v>0.18137254901960784</v>
      </c>
    </row>
    <row r="119" spans="1:12" x14ac:dyDescent="0.25">
      <c r="A119" s="2">
        <v>117</v>
      </c>
      <c r="B119" s="351" t="s">
        <v>99</v>
      </c>
      <c r="C119" s="417">
        <v>28</v>
      </c>
      <c r="D119" s="417"/>
      <c r="E119" s="417"/>
      <c r="F119" s="418">
        <v>28</v>
      </c>
      <c r="G119" s="458"/>
      <c r="H119" s="394">
        <v>1</v>
      </c>
      <c r="I119" s="394">
        <v>0</v>
      </c>
      <c r="J119" s="394">
        <v>0.5</v>
      </c>
      <c r="K119" s="394">
        <v>0.5357142857142857</v>
      </c>
      <c r="L119" s="394">
        <v>7.1428571428571425E-2</v>
      </c>
    </row>
    <row r="120" spans="1:12" s="94" customFormat="1" x14ac:dyDescent="0.25">
      <c r="A120" s="94">
        <v>118</v>
      </c>
      <c r="B120" s="349" t="s">
        <v>76</v>
      </c>
      <c r="C120" s="419">
        <v>219</v>
      </c>
      <c r="D120" s="419"/>
      <c r="E120" s="419"/>
      <c r="F120" s="420">
        <v>219</v>
      </c>
      <c r="G120" s="458"/>
      <c r="H120" s="410">
        <v>0.68949771689497719</v>
      </c>
      <c r="I120" s="410">
        <v>0</v>
      </c>
      <c r="J120" s="410">
        <v>0.90410958904109584</v>
      </c>
      <c r="K120" s="410">
        <v>4.5662100456621002E-2</v>
      </c>
      <c r="L120" s="410">
        <v>0.39449541284403672</v>
      </c>
    </row>
    <row r="121" spans="1:12" x14ac:dyDescent="0.25">
      <c r="A121" s="2">
        <v>119</v>
      </c>
      <c r="B121" s="351" t="s">
        <v>120</v>
      </c>
      <c r="C121" s="417">
        <v>155</v>
      </c>
      <c r="D121" s="417"/>
      <c r="E121" s="417"/>
      <c r="F121" s="418">
        <v>155</v>
      </c>
      <c r="G121" s="458"/>
      <c r="H121" s="394">
        <v>0.33548387096774196</v>
      </c>
      <c r="I121" s="394">
        <v>6.4516129032258063E-2</v>
      </c>
      <c r="J121" s="394">
        <v>0.92903225806451617</v>
      </c>
      <c r="K121" s="394">
        <v>0.29677419354838708</v>
      </c>
      <c r="L121" s="394">
        <v>0.30158730158730157</v>
      </c>
    </row>
    <row r="122" spans="1:12" s="94" customFormat="1" x14ac:dyDescent="0.25">
      <c r="A122" s="94">
        <v>120</v>
      </c>
      <c r="B122" s="349" t="s">
        <v>271</v>
      </c>
      <c r="C122" s="419">
        <v>62</v>
      </c>
      <c r="D122" s="419"/>
      <c r="E122" s="419"/>
      <c r="F122" s="420">
        <v>62</v>
      </c>
      <c r="G122" s="458"/>
      <c r="H122" s="410"/>
      <c r="I122" s="410"/>
      <c r="J122" s="410">
        <v>8.0645161290322578E-2</v>
      </c>
      <c r="K122" s="410">
        <v>0.75806451612903225</v>
      </c>
      <c r="L122" s="410">
        <v>0</v>
      </c>
    </row>
    <row r="123" spans="1:12" x14ac:dyDescent="0.25">
      <c r="A123" s="2">
        <v>121</v>
      </c>
      <c r="B123" s="351" t="s">
        <v>80</v>
      </c>
      <c r="C123" s="417">
        <v>15</v>
      </c>
      <c r="D123" s="417"/>
      <c r="E123" s="417"/>
      <c r="F123" s="418">
        <v>15</v>
      </c>
      <c r="G123" s="458"/>
      <c r="H123" s="394"/>
      <c r="I123" s="394"/>
      <c r="J123" s="394">
        <v>1</v>
      </c>
      <c r="K123" s="394"/>
      <c r="L123" s="394">
        <v>0.6</v>
      </c>
    </row>
    <row r="124" spans="1:12" s="94" customFormat="1" x14ac:dyDescent="0.25">
      <c r="A124" s="94">
        <v>122</v>
      </c>
      <c r="B124" s="349" t="s">
        <v>110</v>
      </c>
      <c r="C124" s="419">
        <v>35</v>
      </c>
      <c r="D124" s="419"/>
      <c r="E124" s="419"/>
      <c r="F124" s="420">
        <v>35</v>
      </c>
      <c r="G124" s="458"/>
      <c r="H124" s="410">
        <v>0.6</v>
      </c>
      <c r="I124" s="410">
        <v>0</v>
      </c>
      <c r="J124" s="410">
        <v>1</v>
      </c>
      <c r="K124" s="410">
        <v>0.35294117647058826</v>
      </c>
      <c r="L124" s="410">
        <v>0.17142857142857143</v>
      </c>
    </row>
    <row r="125" spans="1:12" x14ac:dyDescent="0.25">
      <c r="A125" s="2">
        <v>122.5</v>
      </c>
      <c r="B125" s="351" t="s">
        <v>363</v>
      </c>
      <c r="C125" s="417"/>
      <c r="D125" s="417"/>
      <c r="E125" s="417"/>
      <c r="F125" s="418"/>
      <c r="G125" s="458"/>
      <c r="H125" s="394"/>
      <c r="I125" s="394"/>
      <c r="J125" s="394"/>
      <c r="K125" s="394"/>
      <c r="L125" s="394"/>
    </row>
    <row r="126" spans="1:12" x14ac:dyDescent="0.25">
      <c r="A126" s="94">
        <v>123</v>
      </c>
      <c r="B126" s="349" t="s">
        <v>125</v>
      </c>
      <c r="C126" s="419">
        <v>531</v>
      </c>
      <c r="D126" s="419"/>
      <c r="E126" s="419">
        <v>1</v>
      </c>
      <c r="F126" s="420">
        <v>532</v>
      </c>
      <c r="G126" s="458"/>
      <c r="H126" s="410">
        <v>4.519774011299435E-2</v>
      </c>
      <c r="I126" s="410">
        <v>5.0847457627118647E-2</v>
      </c>
      <c r="J126" s="410">
        <v>0.98305084745762716</v>
      </c>
      <c r="K126" s="410">
        <v>0.55555555555555558</v>
      </c>
      <c r="L126" s="410">
        <v>9.8684210526315791E-2</v>
      </c>
    </row>
    <row r="127" spans="1:12" s="94" customFormat="1" x14ac:dyDescent="0.25">
      <c r="A127" s="2">
        <v>124</v>
      </c>
      <c r="B127" s="351" t="s">
        <v>160</v>
      </c>
      <c r="C127" s="417">
        <v>264</v>
      </c>
      <c r="D127" s="417"/>
      <c r="E127" s="417"/>
      <c r="F127" s="418">
        <v>264</v>
      </c>
      <c r="G127" s="458"/>
      <c r="H127" s="394">
        <v>2.6515151515151516E-2</v>
      </c>
      <c r="I127" s="394">
        <v>4.924242424242424E-2</v>
      </c>
      <c r="J127" s="394">
        <v>0.98484848484848486</v>
      </c>
      <c r="K127" s="394">
        <v>0.71212121212121215</v>
      </c>
      <c r="L127" s="394">
        <v>0.550561797752809</v>
      </c>
    </row>
    <row r="128" spans="1:12" x14ac:dyDescent="0.25">
      <c r="A128" s="94">
        <v>125</v>
      </c>
      <c r="B128" s="349" t="s">
        <v>127</v>
      </c>
      <c r="C128" s="419">
        <v>365</v>
      </c>
      <c r="D128" s="419"/>
      <c r="E128" s="419">
        <v>5</v>
      </c>
      <c r="F128" s="420">
        <v>370</v>
      </c>
      <c r="G128" s="458"/>
      <c r="H128" s="410">
        <v>6.3013698630136991E-2</v>
      </c>
      <c r="I128" s="410">
        <v>4.6575342465753428E-2</v>
      </c>
      <c r="J128" s="410">
        <v>0.9945205479452055</v>
      </c>
      <c r="K128" s="410">
        <v>0.69589041095890414</v>
      </c>
      <c r="L128" s="410">
        <v>8.0597014925373134E-2</v>
      </c>
    </row>
    <row r="129" spans="1:12" s="94" customFormat="1" x14ac:dyDescent="0.25">
      <c r="A129" s="2">
        <v>126</v>
      </c>
      <c r="B129" s="351" t="s">
        <v>121</v>
      </c>
      <c r="C129" s="417">
        <v>239</v>
      </c>
      <c r="D129" s="417"/>
      <c r="E129" s="417">
        <v>2</v>
      </c>
      <c r="F129" s="418">
        <v>241</v>
      </c>
      <c r="G129" s="458"/>
      <c r="H129" s="394">
        <v>8.7866108786610872E-2</v>
      </c>
      <c r="I129" s="394">
        <v>7.1129707112970716E-2</v>
      </c>
      <c r="J129" s="394">
        <v>0.99581589958159</v>
      </c>
      <c r="K129" s="394">
        <v>0.5146443514644351</v>
      </c>
      <c r="L129" s="394">
        <v>0.15068493150684931</v>
      </c>
    </row>
    <row r="130" spans="1:12" x14ac:dyDescent="0.25">
      <c r="A130" s="94">
        <v>127</v>
      </c>
      <c r="B130" s="349" t="s">
        <v>133</v>
      </c>
      <c r="C130" s="419">
        <v>215</v>
      </c>
      <c r="D130" s="419"/>
      <c r="E130" s="419">
        <v>2</v>
      </c>
      <c r="F130" s="420">
        <v>217</v>
      </c>
      <c r="G130" s="458"/>
      <c r="H130" s="410">
        <v>7.441860465116279E-2</v>
      </c>
      <c r="I130" s="410">
        <v>0.10697674418604651</v>
      </c>
      <c r="J130" s="410">
        <v>0.40930232558139534</v>
      </c>
      <c r="K130" s="410">
        <v>0.48837209302325579</v>
      </c>
      <c r="L130" s="410">
        <v>6.0913705583756347E-2</v>
      </c>
    </row>
    <row r="131" spans="1:12" s="94" customFormat="1" x14ac:dyDescent="0.25">
      <c r="A131" s="2">
        <v>128</v>
      </c>
      <c r="B131" s="351" t="s">
        <v>79</v>
      </c>
      <c r="C131" s="417">
        <v>267</v>
      </c>
      <c r="D131" s="417"/>
      <c r="E131" s="417">
        <v>2</v>
      </c>
      <c r="F131" s="418">
        <v>269</v>
      </c>
      <c r="G131" s="458"/>
      <c r="H131" s="394">
        <v>4.49438202247191E-2</v>
      </c>
      <c r="I131" s="394">
        <v>5.6179775280898875E-2</v>
      </c>
      <c r="J131" s="394">
        <v>0.99625468164794007</v>
      </c>
      <c r="K131" s="394">
        <v>0.63670411985018727</v>
      </c>
      <c r="L131" s="394">
        <v>0.17551020408163265</v>
      </c>
    </row>
    <row r="132" spans="1:12" x14ac:dyDescent="0.25">
      <c r="A132" s="94">
        <v>129</v>
      </c>
      <c r="B132" s="349" t="s">
        <v>78</v>
      </c>
      <c r="C132" s="419">
        <v>1164</v>
      </c>
      <c r="D132" s="419">
        <v>75</v>
      </c>
      <c r="E132" s="419">
        <v>5</v>
      </c>
      <c r="F132" s="420">
        <v>1244</v>
      </c>
      <c r="G132" s="458"/>
      <c r="H132" s="410">
        <v>3.5223367697594501E-2</v>
      </c>
      <c r="I132" s="410">
        <v>4.29553264604811E-2</v>
      </c>
      <c r="J132" s="410">
        <v>0.89690721649484539</v>
      </c>
      <c r="K132" s="410">
        <v>0.76182287188306108</v>
      </c>
      <c r="L132" s="410">
        <v>0.20722433460076045</v>
      </c>
    </row>
    <row r="133" spans="1:12" s="94" customFormat="1" x14ac:dyDescent="0.25">
      <c r="A133" s="2">
        <v>130</v>
      </c>
      <c r="B133" s="351" t="s">
        <v>118</v>
      </c>
      <c r="C133" s="417">
        <v>339</v>
      </c>
      <c r="D133" s="417"/>
      <c r="E133" s="417"/>
      <c r="F133" s="418">
        <v>339</v>
      </c>
      <c r="G133" s="458"/>
      <c r="H133" s="394">
        <v>5.0147492625368731E-2</v>
      </c>
      <c r="I133" s="394">
        <v>5.8997050147492625E-2</v>
      </c>
      <c r="J133" s="394">
        <v>0.97345132743362828</v>
      </c>
      <c r="K133" s="394">
        <v>0.65486725663716816</v>
      </c>
      <c r="L133" s="394">
        <v>0.12133891213389121</v>
      </c>
    </row>
    <row r="134" spans="1:12" x14ac:dyDescent="0.25">
      <c r="A134" s="94">
        <v>131</v>
      </c>
      <c r="B134" s="349" t="s">
        <v>115</v>
      </c>
      <c r="C134" s="419">
        <v>210</v>
      </c>
      <c r="D134" s="419"/>
      <c r="E134" s="419">
        <v>3</v>
      </c>
      <c r="F134" s="420">
        <v>213</v>
      </c>
      <c r="G134" s="458"/>
      <c r="H134" s="410">
        <v>9.0476190476190474E-2</v>
      </c>
      <c r="I134" s="410">
        <v>4.7619047619047616E-2</v>
      </c>
      <c r="J134" s="410">
        <v>0.98571428571428577</v>
      </c>
      <c r="K134" s="410">
        <v>0.62857142857142856</v>
      </c>
      <c r="L134" s="410">
        <v>0.14525139664804471</v>
      </c>
    </row>
    <row r="135" spans="1:12" s="94" customFormat="1" x14ac:dyDescent="0.25">
      <c r="A135" s="2">
        <v>132</v>
      </c>
      <c r="B135" s="351" t="s">
        <v>116</v>
      </c>
      <c r="C135" s="417">
        <v>461</v>
      </c>
      <c r="D135" s="417"/>
      <c r="E135" s="417">
        <v>3</v>
      </c>
      <c r="F135" s="418">
        <v>464</v>
      </c>
      <c r="G135" s="458"/>
      <c r="H135" s="394">
        <v>4.5553145336225599E-2</v>
      </c>
      <c r="I135" s="394">
        <v>7.5921908893709325E-2</v>
      </c>
      <c r="J135" s="394">
        <v>0.99349240780911063</v>
      </c>
      <c r="K135" s="394">
        <v>0.59219088937093278</v>
      </c>
      <c r="L135" s="394">
        <v>5.9241706161137442E-2</v>
      </c>
    </row>
    <row r="136" spans="1:12" x14ac:dyDescent="0.25">
      <c r="A136" s="94">
        <v>133</v>
      </c>
      <c r="B136" s="349" t="s">
        <v>92</v>
      </c>
      <c r="C136" s="419">
        <v>79</v>
      </c>
      <c r="D136" s="419"/>
      <c r="E136" s="419"/>
      <c r="F136" s="420">
        <v>79</v>
      </c>
      <c r="G136" s="458"/>
      <c r="H136" s="410">
        <v>0.34177215189873417</v>
      </c>
      <c r="I136" s="410">
        <v>1.2658227848101266E-2</v>
      </c>
      <c r="J136" s="410">
        <v>0.94936708860759489</v>
      </c>
      <c r="K136" s="410">
        <v>0.379746835443038</v>
      </c>
      <c r="L136" s="410">
        <v>0.48051948051948051</v>
      </c>
    </row>
    <row r="137" spans="1:12" s="94" customFormat="1" x14ac:dyDescent="0.25">
      <c r="A137" s="94">
        <v>134</v>
      </c>
      <c r="B137" s="349" t="s">
        <v>91</v>
      </c>
      <c r="C137" s="419">
        <v>186</v>
      </c>
      <c r="D137" s="419"/>
      <c r="E137" s="419"/>
      <c r="F137" s="420">
        <v>186</v>
      </c>
      <c r="G137" s="458"/>
      <c r="H137" s="410">
        <v>0.13978494623655913</v>
      </c>
      <c r="I137" s="410">
        <v>2.1505376344086023E-2</v>
      </c>
      <c r="J137" s="410">
        <v>0.75268817204301075</v>
      </c>
      <c r="K137" s="410">
        <v>0.34408602150537637</v>
      </c>
      <c r="L137" s="410">
        <v>0.33701657458563539</v>
      </c>
    </row>
    <row r="138" spans="1:12" s="15" customFormat="1" x14ac:dyDescent="0.25">
      <c r="A138" s="2">
        <v>135</v>
      </c>
      <c r="B138" s="351" t="s">
        <v>85</v>
      </c>
      <c r="C138" s="417">
        <v>85</v>
      </c>
      <c r="D138" s="417"/>
      <c r="E138" s="417"/>
      <c r="F138" s="418">
        <v>85</v>
      </c>
      <c r="G138" s="458"/>
      <c r="H138" s="394">
        <v>1</v>
      </c>
      <c r="I138" s="394">
        <v>0</v>
      </c>
      <c r="J138" s="394">
        <v>0.97647058823529409</v>
      </c>
      <c r="K138" s="394">
        <v>0.21176470588235294</v>
      </c>
      <c r="L138" s="394">
        <v>8.3333333333333329E-2</v>
      </c>
    </row>
    <row r="139" spans="1:12" s="94" customFormat="1" x14ac:dyDescent="0.25">
      <c r="A139" s="94">
        <v>136</v>
      </c>
      <c r="B139" s="349" t="s">
        <v>86</v>
      </c>
      <c r="C139" s="419">
        <v>37</v>
      </c>
      <c r="D139" s="419"/>
      <c r="E139" s="419"/>
      <c r="F139" s="420">
        <v>37</v>
      </c>
      <c r="G139" s="458"/>
      <c r="H139" s="410">
        <v>1</v>
      </c>
      <c r="I139" s="410">
        <v>0</v>
      </c>
      <c r="J139" s="410">
        <v>1</v>
      </c>
      <c r="K139" s="410">
        <v>0.72972972972972971</v>
      </c>
      <c r="L139" s="410">
        <v>0.75</v>
      </c>
    </row>
    <row r="140" spans="1:12" x14ac:dyDescent="0.25">
      <c r="A140" s="2">
        <v>137</v>
      </c>
      <c r="B140" s="351" t="s">
        <v>100</v>
      </c>
      <c r="C140" s="417">
        <v>23</v>
      </c>
      <c r="D140" s="417"/>
      <c r="E140" s="417"/>
      <c r="F140" s="418">
        <v>23</v>
      </c>
      <c r="G140" s="458"/>
      <c r="H140" s="394">
        <v>1</v>
      </c>
      <c r="I140" s="394">
        <v>0</v>
      </c>
      <c r="J140" s="394">
        <v>1</v>
      </c>
      <c r="K140" s="394"/>
      <c r="L140" s="394">
        <v>0.30434782608695654</v>
      </c>
    </row>
    <row r="141" spans="1:12" s="94" customFormat="1" x14ac:dyDescent="0.25">
      <c r="A141" s="94">
        <v>138</v>
      </c>
      <c r="B141" s="349" t="s">
        <v>122</v>
      </c>
      <c r="C141" s="419">
        <v>6</v>
      </c>
      <c r="D141" s="419"/>
      <c r="E141" s="419"/>
      <c r="F141" s="420">
        <v>6</v>
      </c>
      <c r="G141" s="458"/>
      <c r="H141" s="410">
        <v>0.16666666666666666</v>
      </c>
      <c r="I141" s="410">
        <v>0</v>
      </c>
      <c r="J141" s="410">
        <v>0.83333333333333337</v>
      </c>
      <c r="K141" s="410">
        <v>0.66666666666666663</v>
      </c>
      <c r="L141" s="410">
        <v>0.5</v>
      </c>
    </row>
    <row r="142" spans="1:12" x14ac:dyDescent="0.25">
      <c r="A142" s="2">
        <v>139</v>
      </c>
      <c r="B142" s="351" t="s">
        <v>161</v>
      </c>
      <c r="C142" s="417">
        <v>550</v>
      </c>
      <c r="D142" s="417"/>
      <c r="E142" s="417"/>
      <c r="F142" s="418">
        <v>550</v>
      </c>
      <c r="G142" s="458"/>
      <c r="H142" s="394">
        <v>5.6363636363636366E-2</v>
      </c>
      <c r="I142" s="394">
        <v>4.363636363636364E-2</v>
      </c>
      <c r="J142" s="394">
        <v>0.95090909090909093</v>
      </c>
      <c r="K142" s="394">
        <v>0.8</v>
      </c>
      <c r="L142" s="394">
        <v>0.50367647058823528</v>
      </c>
    </row>
    <row r="143" spans="1:12" s="94" customFormat="1" x14ac:dyDescent="0.25">
      <c r="A143" s="94">
        <v>140</v>
      </c>
      <c r="B143" s="349" t="s">
        <v>162</v>
      </c>
      <c r="C143" s="419">
        <v>811</v>
      </c>
      <c r="D143" s="419"/>
      <c r="E143" s="419"/>
      <c r="F143" s="420">
        <v>811</v>
      </c>
      <c r="G143" s="458"/>
      <c r="H143" s="410">
        <v>0.11097410604192355</v>
      </c>
      <c r="I143" s="410">
        <v>3.2059186189889025E-2</v>
      </c>
      <c r="J143" s="410">
        <v>0.94081381011097409</v>
      </c>
      <c r="K143" s="410">
        <v>0.8014796547472256</v>
      </c>
      <c r="L143" s="410">
        <v>0.50931677018633537</v>
      </c>
    </row>
    <row r="144" spans="1:12" x14ac:dyDescent="0.25">
      <c r="A144" s="2">
        <v>141</v>
      </c>
      <c r="B144" s="351" t="s">
        <v>163</v>
      </c>
      <c r="C144" s="417">
        <v>110</v>
      </c>
      <c r="D144" s="417"/>
      <c r="E144" s="417"/>
      <c r="F144" s="418">
        <v>110</v>
      </c>
      <c r="G144" s="458"/>
      <c r="H144" s="394">
        <v>0.25454545454545452</v>
      </c>
      <c r="I144" s="394">
        <v>0.1</v>
      </c>
      <c r="J144" s="394">
        <v>0.96363636363636362</v>
      </c>
      <c r="K144" s="394">
        <v>0.81818181818181823</v>
      </c>
      <c r="L144" s="394">
        <v>0.49541284403669728</v>
      </c>
    </row>
    <row r="145" spans="1:12" s="94" customFormat="1" x14ac:dyDescent="0.25">
      <c r="A145" s="94">
        <v>142</v>
      </c>
      <c r="B145" s="349" t="s">
        <v>164</v>
      </c>
      <c r="C145" s="419">
        <v>512</v>
      </c>
      <c r="D145" s="419"/>
      <c r="E145" s="419"/>
      <c r="F145" s="420">
        <v>512</v>
      </c>
      <c r="G145" s="458"/>
      <c r="H145" s="410">
        <v>9.1796875E-2</v>
      </c>
      <c r="I145" s="410">
        <v>3.3203125E-2</v>
      </c>
      <c r="J145" s="410">
        <v>0.966796875</v>
      </c>
      <c r="K145" s="410">
        <v>0.78125</v>
      </c>
      <c r="L145" s="410">
        <v>0.51669941060903735</v>
      </c>
    </row>
    <row r="146" spans="1:12" x14ac:dyDescent="0.25">
      <c r="A146" s="2">
        <v>143</v>
      </c>
      <c r="B146" s="351" t="s">
        <v>119</v>
      </c>
      <c r="C146" s="417">
        <v>68</v>
      </c>
      <c r="D146" s="417"/>
      <c r="E146" s="417"/>
      <c r="F146" s="418">
        <v>68</v>
      </c>
      <c r="G146" s="458"/>
      <c r="H146" s="394">
        <v>1</v>
      </c>
      <c r="I146" s="394">
        <v>0</v>
      </c>
      <c r="J146" s="394">
        <v>1</v>
      </c>
      <c r="K146" s="394">
        <v>0.41176470588235292</v>
      </c>
      <c r="L146" s="394">
        <v>0.13235294117647059</v>
      </c>
    </row>
    <row r="147" spans="1:12" s="94" customFormat="1" x14ac:dyDescent="0.25">
      <c r="A147" s="94">
        <v>144</v>
      </c>
      <c r="B147" s="349" t="s">
        <v>131</v>
      </c>
      <c r="C147" s="419">
        <v>48</v>
      </c>
      <c r="D147" s="419"/>
      <c r="E147" s="419"/>
      <c r="F147" s="420">
        <v>48</v>
      </c>
      <c r="G147" s="458"/>
      <c r="H147" s="410">
        <v>1</v>
      </c>
      <c r="I147" s="410">
        <v>0</v>
      </c>
      <c r="J147" s="410">
        <v>1</v>
      </c>
      <c r="K147" s="410">
        <v>0.5</v>
      </c>
      <c r="L147" s="410">
        <v>0.14583333333333334</v>
      </c>
    </row>
    <row r="148" spans="1:12" x14ac:dyDescent="0.25">
      <c r="A148" s="2">
        <v>145</v>
      </c>
      <c r="B148" s="351" t="s">
        <v>114</v>
      </c>
      <c r="C148" s="417">
        <v>59</v>
      </c>
      <c r="D148" s="417"/>
      <c r="E148" s="417"/>
      <c r="F148" s="418">
        <v>59</v>
      </c>
      <c r="G148" s="458"/>
      <c r="H148" s="394">
        <v>0.52542372881355937</v>
      </c>
      <c r="I148" s="394">
        <v>0</v>
      </c>
      <c r="J148" s="394">
        <v>1</v>
      </c>
      <c r="K148" s="394">
        <v>0.44827586206896552</v>
      </c>
      <c r="L148" s="394">
        <v>0.3559322033898305</v>
      </c>
    </row>
    <row r="149" spans="1:12" s="94" customFormat="1" x14ac:dyDescent="0.25">
      <c r="A149" s="94">
        <v>146</v>
      </c>
      <c r="B149" s="349" t="s">
        <v>130</v>
      </c>
      <c r="C149" s="419">
        <v>22</v>
      </c>
      <c r="D149" s="419"/>
      <c r="E149" s="419"/>
      <c r="F149" s="420">
        <v>22</v>
      </c>
      <c r="G149" s="458"/>
      <c r="H149" s="410">
        <v>1</v>
      </c>
      <c r="I149" s="410">
        <v>0</v>
      </c>
      <c r="J149" s="410">
        <v>1</v>
      </c>
      <c r="K149" s="410">
        <v>0.18181818181818182</v>
      </c>
      <c r="L149" s="410">
        <v>9.0909090909090912E-2</v>
      </c>
    </row>
    <row r="150" spans="1:12" x14ac:dyDescent="0.25">
      <c r="A150" s="2">
        <v>147</v>
      </c>
      <c r="B150" s="351" t="s">
        <v>132</v>
      </c>
      <c r="C150" s="417">
        <v>5154</v>
      </c>
      <c r="D150" s="417"/>
      <c r="E150" s="417"/>
      <c r="F150" s="418">
        <v>5154</v>
      </c>
      <c r="G150" s="458"/>
      <c r="H150" s="394">
        <v>6.5386107877376795E-2</v>
      </c>
      <c r="I150" s="394">
        <v>7.4505238649592548E-2</v>
      </c>
      <c r="J150" s="394">
        <v>0.87708737864077668</v>
      </c>
      <c r="K150" s="394">
        <v>0.71866511447419479</v>
      </c>
      <c r="L150" s="394">
        <v>0.18309859154929578</v>
      </c>
    </row>
    <row r="151" spans="1:12" s="94" customFormat="1" x14ac:dyDescent="0.25">
      <c r="A151" s="94">
        <v>148</v>
      </c>
      <c r="B151" s="349" t="s">
        <v>84</v>
      </c>
      <c r="C151" s="419">
        <v>60</v>
      </c>
      <c r="D151" s="419"/>
      <c r="E151" s="419"/>
      <c r="F151" s="420">
        <v>60</v>
      </c>
      <c r="G151" s="458"/>
      <c r="H151" s="410">
        <v>1</v>
      </c>
      <c r="I151" s="410">
        <v>0</v>
      </c>
      <c r="J151" s="410">
        <v>1</v>
      </c>
      <c r="K151" s="410">
        <v>0.18333333333333332</v>
      </c>
      <c r="L151" s="410">
        <v>0.14285714285714285</v>
      </c>
    </row>
    <row r="152" spans="1:12" x14ac:dyDescent="0.25">
      <c r="A152" s="2">
        <v>149</v>
      </c>
      <c r="B152" s="351" t="s">
        <v>87</v>
      </c>
      <c r="C152" s="417">
        <v>47</v>
      </c>
      <c r="D152" s="417"/>
      <c r="E152" s="417"/>
      <c r="F152" s="418">
        <v>47</v>
      </c>
      <c r="G152" s="458"/>
      <c r="H152" s="394">
        <v>0.86363636363636365</v>
      </c>
      <c r="I152" s="394">
        <v>0.13636363636363635</v>
      </c>
      <c r="J152" s="394">
        <v>0.97872340425531912</v>
      </c>
      <c r="K152" s="394">
        <v>0.1702127659574468</v>
      </c>
      <c r="L152" s="394">
        <v>7.407407407407407E-2</v>
      </c>
    </row>
    <row r="153" spans="1:12" s="94" customFormat="1" x14ac:dyDescent="0.25">
      <c r="A153" s="94">
        <v>150</v>
      </c>
      <c r="B153" s="349" t="s">
        <v>126</v>
      </c>
      <c r="C153" s="419">
        <v>24</v>
      </c>
      <c r="D153" s="419"/>
      <c r="E153" s="419"/>
      <c r="F153" s="420">
        <v>24</v>
      </c>
      <c r="G153" s="458"/>
      <c r="H153" s="410">
        <v>1</v>
      </c>
      <c r="I153" s="410">
        <v>0</v>
      </c>
      <c r="J153" s="410">
        <v>0.91666666666666663</v>
      </c>
      <c r="K153" s="410">
        <v>8.3333333333333329E-2</v>
      </c>
      <c r="L153" s="410">
        <v>0.5</v>
      </c>
    </row>
    <row r="154" spans="1:12" x14ac:dyDescent="0.25">
      <c r="A154" s="2">
        <v>151</v>
      </c>
      <c r="B154" s="351" t="s">
        <v>104</v>
      </c>
      <c r="C154" s="417">
        <v>33</v>
      </c>
      <c r="D154" s="417"/>
      <c r="E154" s="417"/>
      <c r="F154" s="418">
        <v>33</v>
      </c>
      <c r="G154" s="458"/>
      <c r="H154" s="394">
        <v>1</v>
      </c>
      <c r="I154" s="394">
        <v>0</v>
      </c>
      <c r="J154" s="394">
        <v>0.84848484848484851</v>
      </c>
      <c r="K154" s="394">
        <v>0.15151515151515152</v>
      </c>
      <c r="L154" s="394">
        <v>0.26666666666666666</v>
      </c>
    </row>
    <row r="155" spans="1:12" s="94" customFormat="1" x14ac:dyDescent="0.25">
      <c r="A155" s="94">
        <v>152</v>
      </c>
      <c r="B155" s="349" t="s">
        <v>105</v>
      </c>
      <c r="C155" s="419">
        <v>31</v>
      </c>
      <c r="D155" s="419"/>
      <c r="E155" s="419"/>
      <c r="F155" s="420">
        <v>31</v>
      </c>
      <c r="G155" s="458"/>
      <c r="H155" s="410">
        <v>0.8</v>
      </c>
      <c r="I155" s="410">
        <v>0.2</v>
      </c>
      <c r="J155" s="410">
        <v>1</v>
      </c>
      <c r="K155" s="410">
        <v>0.29032258064516131</v>
      </c>
      <c r="L155" s="410">
        <v>0.2857142857142857</v>
      </c>
    </row>
    <row r="156" spans="1:12" x14ac:dyDescent="0.25">
      <c r="A156" s="2">
        <v>153</v>
      </c>
      <c r="B156" s="351" t="s">
        <v>83</v>
      </c>
      <c r="C156" s="417">
        <v>48</v>
      </c>
      <c r="D156" s="417"/>
      <c r="E156" s="417"/>
      <c r="F156" s="418">
        <v>48</v>
      </c>
      <c r="G156" s="458"/>
      <c r="H156" s="394">
        <v>1</v>
      </c>
      <c r="I156" s="394">
        <v>0</v>
      </c>
      <c r="J156" s="394">
        <v>0.97916666666666663</v>
      </c>
      <c r="K156" s="394">
        <v>0.1875</v>
      </c>
      <c r="L156" s="394">
        <v>4.4444444444444446E-2</v>
      </c>
    </row>
    <row r="157" spans="1:12" s="94" customFormat="1" x14ac:dyDescent="0.25">
      <c r="A157" s="94">
        <v>154</v>
      </c>
      <c r="B157" s="349" t="s">
        <v>128</v>
      </c>
      <c r="C157" s="419">
        <v>37</v>
      </c>
      <c r="D157" s="419"/>
      <c r="E157" s="419"/>
      <c r="F157" s="420">
        <v>37</v>
      </c>
      <c r="G157" s="458"/>
      <c r="H157" s="410">
        <v>0.24324324324324326</v>
      </c>
      <c r="I157" s="410">
        <v>0</v>
      </c>
      <c r="J157" s="410">
        <v>0.94594594594594594</v>
      </c>
      <c r="K157" s="410">
        <v>0.51351351351351349</v>
      </c>
      <c r="L157" s="410">
        <v>0.16216216216216217</v>
      </c>
    </row>
    <row r="158" spans="1:12" x14ac:dyDescent="0.25">
      <c r="A158" s="2">
        <v>155</v>
      </c>
      <c r="B158" s="351" t="s">
        <v>95</v>
      </c>
      <c r="C158" s="417">
        <v>247</v>
      </c>
      <c r="D158" s="417"/>
      <c r="E158" s="417">
        <v>1</v>
      </c>
      <c r="F158" s="418">
        <v>248</v>
      </c>
      <c r="G158" s="458"/>
      <c r="H158" s="394">
        <v>0.37246963562753038</v>
      </c>
      <c r="I158" s="394">
        <v>0</v>
      </c>
      <c r="J158" s="394">
        <v>1</v>
      </c>
      <c r="K158" s="394">
        <v>0.72064777327935226</v>
      </c>
      <c r="L158" s="394">
        <v>0.8796680497925311</v>
      </c>
    </row>
    <row r="159" spans="1:12" s="94" customFormat="1" x14ac:dyDescent="0.25">
      <c r="A159" s="94">
        <v>156</v>
      </c>
      <c r="B159" s="349" t="s">
        <v>123</v>
      </c>
      <c r="C159" s="419">
        <v>14</v>
      </c>
      <c r="D159" s="419"/>
      <c r="E159" s="419"/>
      <c r="F159" s="420">
        <v>14</v>
      </c>
      <c r="G159" s="458"/>
      <c r="H159" s="410"/>
      <c r="I159" s="410"/>
      <c r="J159" s="410">
        <v>1</v>
      </c>
      <c r="K159" s="410"/>
      <c r="L159" s="410">
        <v>0</v>
      </c>
    </row>
    <row r="160" spans="1:12" x14ac:dyDescent="0.25">
      <c r="A160" s="2">
        <v>157</v>
      </c>
      <c r="B160" s="351" t="s">
        <v>106</v>
      </c>
      <c r="C160" s="417">
        <v>45</v>
      </c>
      <c r="D160" s="417"/>
      <c r="E160" s="417"/>
      <c r="F160" s="418">
        <v>45</v>
      </c>
      <c r="G160" s="458"/>
      <c r="H160" s="394">
        <v>1</v>
      </c>
      <c r="I160" s="394">
        <v>0</v>
      </c>
      <c r="J160" s="394">
        <v>0.97777777777777775</v>
      </c>
      <c r="K160" s="394">
        <v>0.82222222222222219</v>
      </c>
      <c r="L160" s="394">
        <v>0.31111111111111112</v>
      </c>
    </row>
    <row r="161" spans="1:15" s="94" customFormat="1" x14ac:dyDescent="0.25">
      <c r="A161" s="94">
        <v>158</v>
      </c>
      <c r="B161" s="349" t="s">
        <v>73</v>
      </c>
      <c r="C161" s="419">
        <v>56</v>
      </c>
      <c r="D161" s="419"/>
      <c r="E161" s="419"/>
      <c r="F161" s="420">
        <v>56</v>
      </c>
      <c r="G161" s="458"/>
      <c r="H161" s="410">
        <v>1</v>
      </c>
      <c r="I161" s="410">
        <v>0</v>
      </c>
      <c r="J161" s="410">
        <v>0.14285714285714285</v>
      </c>
      <c r="K161" s="410">
        <v>0.17647058823529413</v>
      </c>
      <c r="L161" s="410">
        <v>0.30357142857142855</v>
      </c>
    </row>
    <row r="162" spans="1:15" x14ac:dyDescent="0.25">
      <c r="A162" s="2">
        <v>159</v>
      </c>
      <c r="B162" s="351" t="s">
        <v>136</v>
      </c>
      <c r="C162" s="417">
        <v>243</v>
      </c>
      <c r="D162" s="417">
        <v>34</v>
      </c>
      <c r="E162" s="417"/>
      <c r="F162" s="418">
        <v>277</v>
      </c>
      <c r="G162" s="458"/>
      <c r="H162" s="394">
        <v>7.8189300411522639E-2</v>
      </c>
      <c r="I162" s="394">
        <v>0.13168724279835392</v>
      </c>
      <c r="J162" s="394">
        <v>0.96707818930041156</v>
      </c>
      <c r="K162" s="394">
        <v>0.79835390946502061</v>
      </c>
      <c r="L162" s="394">
        <v>0.44303797468354428</v>
      </c>
    </row>
    <row r="163" spans="1:15" x14ac:dyDescent="0.25">
      <c r="A163" s="2">
        <v>161</v>
      </c>
      <c r="C163" s="151"/>
      <c r="D163" s="151"/>
      <c r="F163" s="175"/>
      <c r="G163" s="289"/>
      <c r="H163" s="170"/>
      <c r="I163" s="163"/>
      <c r="J163" s="170"/>
      <c r="K163" s="163"/>
      <c r="L163" s="163"/>
    </row>
    <row r="164" spans="1:15" s="107" customFormat="1" hidden="1" x14ac:dyDescent="0.25">
      <c r="A164" s="107">
        <v>162</v>
      </c>
      <c r="B164" s="107" t="s">
        <v>149</v>
      </c>
      <c r="C164" s="153"/>
      <c r="D164" s="153"/>
      <c r="E164" s="108"/>
      <c r="F164" s="174"/>
      <c r="G164" s="290"/>
      <c r="H164" s="172"/>
      <c r="I164" s="165"/>
      <c r="J164" s="172"/>
      <c r="K164" s="165"/>
      <c r="L164" s="165"/>
    </row>
    <row r="165" spans="1:15" hidden="1" x14ac:dyDescent="0.25">
      <c r="A165" s="2">
        <v>163</v>
      </c>
      <c r="B165" s="2" t="s">
        <v>140</v>
      </c>
      <c r="C165" s="151"/>
      <c r="D165" s="151">
        <v>336</v>
      </c>
      <c r="F165" s="175">
        <v>336</v>
      </c>
      <c r="G165" s="289"/>
      <c r="H165" s="170"/>
      <c r="I165" s="163"/>
      <c r="J165" s="170"/>
      <c r="K165" s="163"/>
      <c r="L165" s="163"/>
    </row>
    <row r="166" spans="1:15" s="94" customFormat="1" hidden="1" x14ac:dyDescent="0.25">
      <c r="A166" s="94">
        <v>164</v>
      </c>
      <c r="B166" s="94" t="s">
        <v>98</v>
      </c>
      <c r="C166" s="152">
        <v>2</v>
      </c>
      <c r="D166" s="152">
        <v>116</v>
      </c>
      <c r="E166" s="95"/>
      <c r="F166" s="176">
        <v>118</v>
      </c>
      <c r="G166" s="289"/>
      <c r="H166" s="171">
        <v>0</v>
      </c>
      <c r="I166" s="164">
        <v>0</v>
      </c>
      <c r="J166" s="171">
        <v>1</v>
      </c>
      <c r="K166" s="164">
        <v>1</v>
      </c>
      <c r="L166" s="164">
        <v>0</v>
      </c>
    </row>
    <row r="167" spans="1:15" hidden="1" x14ac:dyDescent="0.25">
      <c r="A167" s="2">
        <v>165</v>
      </c>
      <c r="B167" s="2" t="s">
        <v>141</v>
      </c>
      <c r="C167" s="151"/>
      <c r="D167" s="151">
        <v>569</v>
      </c>
      <c r="F167" s="175">
        <v>569</v>
      </c>
      <c r="G167" s="289"/>
      <c r="H167" s="170"/>
      <c r="I167" s="163"/>
      <c r="J167" s="170"/>
      <c r="K167" s="163"/>
      <c r="L167" s="163"/>
    </row>
    <row r="168" spans="1:15" s="94" customFormat="1" hidden="1" x14ac:dyDescent="0.25">
      <c r="A168" s="94">
        <v>166</v>
      </c>
      <c r="B168" s="94" t="s">
        <v>143</v>
      </c>
      <c r="C168" s="152">
        <v>115</v>
      </c>
      <c r="D168" s="152">
        <v>753</v>
      </c>
      <c r="E168" s="95"/>
      <c r="F168" s="176">
        <v>868</v>
      </c>
      <c r="G168" s="289"/>
      <c r="H168" s="171">
        <v>7.8260869565217397E-2</v>
      </c>
      <c r="I168" s="164">
        <v>7.8260869565217397E-2</v>
      </c>
      <c r="J168" s="171">
        <v>0.83478260869565213</v>
      </c>
      <c r="K168" s="164">
        <v>0.63478260869565217</v>
      </c>
      <c r="L168" s="164">
        <v>0.11607142857142858</v>
      </c>
    </row>
    <row r="169" spans="1:15" hidden="1" x14ac:dyDescent="0.25">
      <c r="A169" s="2">
        <v>167</v>
      </c>
      <c r="B169" s="2" t="s">
        <v>144</v>
      </c>
      <c r="C169" s="151"/>
      <c r="D169" s="151">
        <v>6</v>
      </c>
      <c r="F169" s="175">
        <v>6</v>
      </c>
      <c r="G169" s="289"/>
      <c r="H169" s="170"/>
      <c r="I169" s="163"/>
      <c r="J169" s="170"/>
      <c r="K169" s="163"/>
      <c r="L169" s="163"/>
    </row>
    <row r="170" spans="1:15" s="94" customFormat="1" hidden="1" x14ac:dyDescent="0.25">
      <c r="A170" s="94">
        <v>168</v>
      </c>
      <c r="B170" s="94" t="s">
        <v>142</v>
      </c>
      <c r="C170" s="152"/>
      <c r="D170" s="152">
        <v>927</v>
      </c>
      <c r="E170" s="95"/>
      <c r="F170" s="176">
        <v>927</v>
      </c>
      <c r="G170" s="289"/>
      <c r="H170" s="171"/>
      <c r="I170" s="164"/>
      <c r="J170" s="171"/>
      <c r="K170" s="164"/>
      <c r="L170" s="164"/>
    </row>
    <row r="171" spans="1:15" hidden="1" x14ac:dyDescent="0.25">
      <c r="A171" s="2">
        <v>170</v>
      </c>
      <c r="C171" s="151"/>
      <c r="D171" s="151"/>
      <c r="F171" s="175"/>
      <c r="G171" s="289"/>
      <c r="H171" s="170"/>
      <c r="I171" s="163"/>
      <c r="J171" s="170"/>
      <c r="K171" s="163"/>
      <c r="L171" s="163"/>
      <c r="N171" s="2"/>
      <c r="O171" s="2"/>
    </row>
    <row r="172" spans="1:15" s="94" customFormat="1" x14ac:dyDescent="0.25">
      <c r="A172" s="2">
        <v>172</v>
      </c>
      <c r="B172" s="38" t="s">
        <v>266</v>
      </c>
      <c r="C172" s="29"/>
      <c r="D172" s="29"/>
      <c r="E172" s="29"/>
      <c r="F172" s="29"/>
      <c r="G172" s="29"/>
      <c r="H172" s="31"/>
      <c r="I172" s="31"/>
      <c r="J172" s="31"/>
      <c r="K172" s="31"/>
      <c r="L172" s="31"/>
    </row>
    <row r="173" spans="1:15" s="15" customFormat="1" x14ac:dyDescent="0.25">
      <c r="A173" s="2">
        <v>173</v>
      </c>
      <c r="B173" s="38" t="s">
        <v>365</v>
      </c>
      <c r="C173" s="16"/>
      <c r="D173" s="16"/>
      <c r="E173" s="16"/>
      <c r="F173" s="2"/>
      <c r="G173" s="2"/>
      <c r="H173" s="18"/>
      <c r="I173" s="18"/>
      <c r="J173" s="18"/>
      <c r="K173" s="18"/>
      <c r="L173" s="18"/>
    </row>
    <row r="174" spans="1:15" s="15" customFormat="1" x14ac:dyDescent="0.25">
      <c r="A174" s="2">
        <v>173.5</v>
      </c>
      <c r="B174" s="38"/>
      <c r="C174" s="16"/>
      <c r="D174" s="16"/>
      <c r="E174" s="16"/>
      <c r="F174" s="2"/>
      <c r="G174" s="2"/>
      <c r="H174" s="18"/>
      <c r="I174" s="18"/>
      <c r="J174" s="18"/>
      <c r="K174" s="18"/>
      <c r="L174" s="18"/>
    </row>
    <row r="175" spans="1:15" x14ac:dyDescent="0.25">
      <c r="A175" s="2">
        <v>174</v>
      </c>
      <c r="B175" s="37" t="s">
        <v>146</v>
      </c>
      <c r="G175" s="2"/>
    </row>
    <row r="177" spans="11:11" x14ac:dyDescent="0.25">
      <c r="K177" s="31"/>
    </row>
  </sheetData>
  <mergeCells count="9">
    <mergeCell ref="A3:A5"/>
    <mergeCell ref="B3:B5"/>
    <mergeCell ref="C3:F3"/>
    <mergeCell ref="H3:L3"/>
    <mergeCell ref="H6:L6"/>
    <mergeCell ref="C6:F6"/>
    <mergeCell ref="B1:L1"/>
    <mergeCell ref="C4:F4"/>
    <mergeCell ref="H4:L4"/>
  </mergeCells>
  <printOptions horizontalCentered="1"/>
  <pageMargins left="0.25" right="0.25" top="0.5" bottom="0.5" header="0.3" footer="0.3"/>
  <pageSetup scale="70" fitToHeight="0" orientation="landscape" r:id="rId1"/>
  <headerFooter>
    <oddFooter xml:space="preserve">&amp;LMinnesota Office of Higher Education&amp;R&amp;P+34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J156" sqref="J156"/>
    </sheetView>
  </sheetViews>
  <sheetFormatPr defaultRowHeight="15" x14ac:dyDescent="0.25"/>
  <cols>
    <col min="1" max="1" width="14.140625" style="2" hidden="1" customWidth="1"/>
    <col min="2" max="2" width="39.7109375" style="2" bestFit="1" customWidth="1"/>
    <col min="3" max="3" width="20.7109375" style="191" customWidth="1"/>
    <col min="4" max="4" width="20.7109375" style="292" customWidth="1"/>
    <col min="5" max="5" width="20.7109375" style="191" customWidth="1"/>
    <col min="6" max="6" width="20.7109375" style="534" customWidth="1"/>
    <col min="7" max="7" width="9.140625" style="2"/>
    <col min="10" max="16384" width="9.140625" style="2"/>
  </cols>
  <sheetData>
    <row r="1" spans="1:6" ht="18.75" x14ac:dyDescent="0.3">
      <c r="A1" s="60"/>
      <c r="B1" s="539" t="s">
        <v>599</v>
      </c>
      <c r="C1" s="539"/>
      <c r="D1" s="539"/>
      <c r="E1" s="539"/>
      <c r="F1" s="539"/>
    </row>
    <row r="3" spans="1:6" s="64" customFormat="1" x14ac:dyDescent="0.25">
      <c r="A3" s="537" t="s">
        <v>258</v>
      </c>
      <c r="B3" s="538" t="s">
        <v>342</v>
      </c>
      <c r="C3" s="554" t="s">
        <v>356</v>
      </c>
      <c r="D3" s="554"/>
      <c r="E3" s="554"/>
      <c r="F3" s="554"/>
    </row>
    <row r="4" spans="1:6" s="64" customFormat="1" x14ac:dyDescent="0.25">
      <c r="A4" s="537"/>
      <c r="B4" s="538"/>
      <c r="C4" s="353"/>
      <c r="D4" s="137" t="s">
        <v>355</v>
      </c>
      <c r="E4" s="353"/>
      <c r="F4" s="522" t="s">
        <v>355</v>
      </c>
    </row>
    <row r="5" spans="1:6" s="62" customFormat="1" ht="75" x14ac:dyDescent="0.25">
      <c r="A5" s="537"/>
      <c r="B5" s="538"/>
      <c r="C5" s="293" t="s">
        <v>563</v>
      </c>
      <c r="D5" s="293" t="s">
        <v>565</v>
      </c>
      <c r="E5" s="293" t="s">
        <v>564</v>
      </c>
      <c r="F5" s="141" t="s">
        <v>364</v>
      </c>
    </row>
    <row r="6" spans="1:6" s="63" customFormat="1" ht="12" customHeight="1" x14ac:dyDescent="0.25">
      <c r="B6" s="280" t="s">
        <v>327</v>
      </c>
      <c r="C6" s="553" t="s">
        <v>345</v>
      </c>
      <c r="D6" s="553"/>
      <c r="E6" s="553" t="s">
        <v>362</v>
      </c>
      <c r="F6" s="553"/>
    </row>
    <row r="7" spans="1:6" s="47" customFormat="1" x14ac:dyDescent="0.25">
      <c r="A7" s="278"/>
      <c r="B7" s="82" t="s">
        <v>328</v>
      </c>
      <c r="C7" s="354"/>
      <c r="D7" s="355"/>
      <c r="E7" s="354"/>
      <c r="F7" s="523"/>
    </row>
    <row r="8" spans="1:6" s="15" customFormat="1" x14ac:dyDescent="0.25">
      <c r="A8" s="15">
        <v>1</v>
      </c>
      <c r="B8" s="347" t="s">
        <v>147</v>
      </c>
      <c r="C8" s="356"/>
      <c r="D8" s="357"/>
      <c r="E8" s="356"/>
      <c r="F8" s="524"/>
    </row>
    <row r="9" spans="1:6" s="94" customFormat="1" x14ac:dyDescent="0.25">
      <c r="A9" s="94">
        <v>2</v>
      </c>
      <c r="B9" s="349" t="s">
        <v>18</v>
      </c>
      <c r="C9" s="358">
        <v>993</v>
      </c>
      <c r="D9" s="359">
        <v>0.41600335148722245</v>
      </c>
      <c r="E9" s="358">
        <v>1055</v>
      </c>
      <c r="F9" s="525">
        <v>0.44197737746124843</v>
      </c>
    </row>
    <row r="10" spans="1:6" x14ac:dyDescent="0.25">
      <c r="A10" s="2">
        <v>3</v>
      </c>
      <c r="B10" s="351" t="s">
        <v>19</v>
      </c>
      <c r="C10" s="360">
        <v>984</v>
      </c>
      <c r="D10" s="361">
        <v>0.45938375350140054</v>
      </c>
      <c r="E10" s="360">
        <v>1328</v>
      </c>
      <c r="F10" s="526">
        <v>0.61998132586367882</v>
      </c>
    </row>
    <row r="11" spans="1:6" s="94" customFormat="1" x14ac:dyDescent="0.25">
      <c r="A11" s="94">
        <v>4</v>
      </c>
      <c r="B11" s="349" t="s">
        <v>12</v>
      </c>
      <c r="C11" s="358">
        <v>2636</v>
      </c>
      <c r="D11" s="359">
        <v>0.34624983580717195</v>
      </c>
      <c r="E11" s="358">
        <v>3873</v>
      </c>
      <c r="F11" s="525">
        <v>0.50873505845264677</v>
      </c>
    </row>
    <row r="12" spans="1:6" x14ac:dyDescent="0.25">
      <c r="A12" s="2">
        <v>5</v>
      </c>
      <c r="B12" s="351" t="s">
        <v>30</v>
      </c>
      <c r="C12" s="360">
        <v>1526</v>
      </c>
      <c r="D12" s="361">
        <v>0.52566310713055464</v>
      </c>
      <c r="E12" s="360">
        <v>1923</v>
      </c>
      <c r="F12" s="526">
        <v>0.66241818808129527</v>
      </c>
    </row>
    <row r="13" spans="1:6" s="94" customFormat="1" x14ac:dyDescent="0.25">
      <c r="A13" s="94">
        <v>6</v>
      </c>
      <c r="B13" s="349" t="s">
        <v>38</v>
      </c>
      <c r="C13" s="358">
        <v>3867</v>
      </c>
      <c r="D13" s="359">
        <v>0.38076014178810558</v>
      </c>
      <c r="E13" s="358">
        <v>6273</v>
      </c>
      <c r="F13" s="525">
        <v>0.61766443481685707</v>
      </c>
    </row>
    <row r="14" spans="1:6" x14ac:dyDescent="0.25">
      <c r="A14" s="2">
        <v>7</v>
      </c>
      <c r="B14" s="351" t="s">
        <v>20</v>
      </c>
      <c r="C14" s="360">
        <v>1087</v>
      </c>
      <c r="D14" s="361">
        <v>0.29667030567685587</v>
      </c>
      <c r="E14" s="360">
        <v>1597</v>
      </c>
      <c r="F14" s="526">
        <v>0.43586244541484714</v>
      </c>
    </row>
    <row r="15" spans="1:6" s="94" customFormat="1" x14ac:dyDescent="0.25">
      <c r="A15" s="94">
        <v>8</v>
      </c>
      <c r="B15" s="349" t="s">
        <v>17</v>
      </c>
      <c r="C15" s="358">
        <v>479</v>
      </c>
      <c r="D15" s="359">
        <v>0.4157986111111111</v>
      </c>
      <c r="E15" s="358">
        <v>883</v>
      </c>
      <c r="F15" s="525">
        <v>0.76649305555555558</v>
      </c>
    </row>
    <row r="16" spans="1:6" x14ac:dyDescent="0.25">
      <c r="A16" s="2">
        <v>9</v>
      </c>
      <c r="B16" s="351" t="s">
        <v>24</v>
      </c>
      <c r="C16" s="360">
        <v>1971</v>
      </c>
      <c r="D16" s="361">
        <v>0.30543933054393307</v>
      </c>
      <c r="E16" s="360">
        <v>3736</v>
      </c>
      <c r="F16" s="526">
        <v>0.5789555245622191</v>
      </c>
    </row>
    <row r="17" spans="1:6" s="94" customFormat="1" x14ac:dyDescent="0.25">
      <c r="A17" s="94">
        <v>10</v>
      </c>
      <c r="B17" s="349" t="s">
        <v>31</v>
      </c>
      <c r="C17" s="358">
        <v>641</v>
      </c>
      <c r="D17" s="359">
        <v>0.50792393026941363</v>
      </c>
      <c r="E17" s="358">
        <v>905</v>
      </c>
      <c r="F17" s="525">
        <v>0.71711568938193349</v>
      </c>
    </row>
    <row r="18" spans="1:6" x14ac:dyDescent="0.25">
      <c r="A18" s="2">
        <v>11</v>
      </c>
      <c r="B18" s="351" t="s">
        <v>16</v>
      </c>
      <c r="C18" s="360">
        <v>1792</v>
      </c>
      <c r="D18" s="361">
        <v>0.31350594821553535</v>
      </c>
      <c r="E18" s="360">
        <v>2640</v>
      </c>
      <c r="F18" s="526">
        <v>0.46186144156752973</v>
      </c>
    </row>
    <row r="19" spans="1:6" s="94" customFormat="1" x14ac:dyDescent="0.25">
      <c r="A19" s="94">
        <v>12</v>
      </c>
      <c r="B19" s="349" t="s">
        <v>10</v>
      </c>
      <c r="C19" s="358">
        <v>599</v>
      </c>
      <c r="D19" s="359">
        <v>0.51152860802732703</v>
      </c>
      <c r="E19" s="358">
        <v>755</v>
      </c>
      <c r="F19" s="525">
        <v>0.64474807856532879</v>
      </c>
    </row>
    <row r="20" spans="1:6" x14ac:dyDescent="0.25">
      <c r="A20" s="2">
        <v>13</v>
      </c>
      <c r="B20" s="351" t="s">
        <v>39</v>
      </c>
      <c r="C20" s="360">
        <v>1529</v>
      </c>
      <c r="D20" s="361">
        <v>0.33479308079702214</v>
      </c>
      <c r="E20" s="360">
        <v>2611</v>
      </c>
      <c r="F20" s="526">
        <v>0.57171009415371143</v>
      </c>
    </row>
    <row r="21" spans="1:6" s="94" customFormat="1" x14ac:dyDescent="0.25">
      <c r="A21" s="94">
        <v>14</v>
      </c>
      <c r="B21" s="349" t="s">
        <v>36</v>
      </c>
      <c r="C21" s="358">
        <v>555</v>
      </c>
      <c r="D21" s="359">
        <v>0.52259887005649719</v>
      </c>
      <c r="E21" s="358">
        <v>743</v>
      </c>
      <c r="F21" s="525">
        <v>0.69962335216572502</v>
      </c>
    </row>
    <row r="22" spans="1:6" x14ac:dyDescent="0.25">
      <c r="A22" s="2">
        <v>15</v>
      </c>
      <c r="B22" s="351" t="s">
        <v>37</v>
      </c>
      <c r="C22" s="360">
        <v>4372</v>
      </c>
      <c r="D22" s="361">
        <v>0.44476093591047811</v>
      </c>
      <c r="E22" s="360">
        <v>7513</v>
      </c>
      <c r="F22" s="526">
        <v>0.76429298067141405</v>
      </c>
    </row>
    <row r="23" spans="1:6" s="94" customFormat="1" x14ac:dyDescent="0.25">
      <c r="A23" s="94">
        <v>16</v>
      </c>
      <c r="B23" s="349" t="s">
        <v>26</v>
      </c>
      <c r="C23" s="358">
        <v>706</v>
      </c>
      <c r="D23" s="359">
        <v>0.33067915690866512</v>
      </c>
      <c r="E23" s="358">
        <v>1397</v>
      </c>
      <c r="F23" s="525">
        <v>0.65433255269320845</v>
      </c>
    </row>
    <row r="24" spans="1:6" x14ac:dyDescent="0.25">
      <c r="A24" s="2">
        <v>17</v>
      </c>
      <c r="B24" s="351" t="s">
        <v>33</v>
      </c>
      <c r="C24" s="360">
        <v>1635</v>
      </c>
      <c r="D24" s="361">
        <v>0.56321047192559426</v>
      </c>
      <c r="E24" s="360">
        <v>1585</v>
      </c>
      <c r="F24" s="526">
        <v>0.54598691009300726</v>
      </c>
    </row>
    <row r="25" spans="1:6" s="94" customFormat="1" x14ac:dyDescent="0.25">
      <c r="A25" s="94">
        <v>18</v>
      </c>
      <c r="B25" s="349" t="s">
        <v>28</v>
      </c>
      <c r="C25" s="358">
        <v>1064</v>
      </c>
      <c r="D25" s="359">
        <v>0.19102333931777379</v>
      </c>
      <c r="E25" s="358">
        <v>3480</v>
      </c>
      <c r="F25" s="525">
        <v>0.62477558348294437</v>
      </c>
    </row>
    <row r="26" spans="1:6" x14ac:dyDescent="0.25">
      <c r="A26" s="2">
        <v>19</v>
      </c>
      <c r="B26" s="351" t="s">
        <v>15</v>
      </c>
      <c r="C26" s="360">
        <v>3205</v>
      </c>
      <c r="D26" s="361">
        <v>0.35453539823008851</v>
      </c>
      <c r="E26" s="360">
        <v>4390</v>
      </c>
      <c r="F26" s="526">
        <v>0.48561946902654868</v>
      </c>
    </row>
    <row r="27" spans="1:6" s="94" customFormat="1" x14ac:dyDescent="0.25">
      <c r="A27" s="94">
        <v>20</v>
      </c>
      <c r="B27" s="349" t="s">
        <v>13</v>
      </c>
      <c r="C27" s="358">
        <v>2719</v>
      </c>
      <c r="D27" s="359">
        <v>0.37277214148615301</v>
      </c>
      <c r="E27" s="358">
        <v>4340</v>
      </c>
      <c r="F27" s="525">
        <v>0.5950095969289827</v>
      </c>
    </row>
    <row r="28" spans="1:6" x14ac:dyDescent="0.25">
      <c r="A28" s="2">
        <v>21</v>
      </c>
      <c r="B28" s="351" t="s">
        <v>35</v>
      </c>
      <c r="C28" s="360">
        <v>761</v>
      </c>
      <c r="D28" s="361">
        <v>0.21080332409972299</v>
      </c>
      <c r="E28" s="360">
        <v>1778</v>
      </c>
      <c r="F28" s="526">
        <v>0.49252077562326868</v>
      </c>
    </row>
    <row r="29" spans="1:6" s="94" customFormat="1" x14ac:dyDescent="0.25">
      <c r="A29" s="94">
        <v>22</v>
      </c>
      <c r="B29" s="349" t="s">
        <v>25</v>
      </c>
      <c r="C29" s="358">
        <v>424</v>
      </c>
      <c r="D29" s="359">
        <v>0.36520241171403961</v>
      </c>
      <c r="E29" s="358">
        <v>694</v>
      </c>
      <c r="F29" s="525">
        <v>0.59776055124892336</v>
      </c>
    </row>
    <row r="30" spans="1:6" x14ac:dyDescent="0.25">
      <c r="A30" s="2">
        <v>23</v>
      </c>
      <c r="B30" s="351" t="s">
        <v>21</v>
      </c>
      <c r="C30" s="360">
        <v>429</v>
      </c>
      <c r="D30" s="361">
        <v>0.515625</v>
      </c>
      <c r="E30" s="360">
        <v>716</v>
      </c>
      <c r="F30" s="526">
        <v>0.86057692307692313</v>
      </c>
    </row>
    <row r="31" spans="1:6" s="94" customFormat="1" x14ac:dyDescent="0.25">
      <c r="A31" s="94">
        <v>24</v>
      </c>
      <c r="B31" s="349" t="s">
        <v>14</v>
      </c>
      <c r="C31" s="358">
        <v>87</v>
      </c>
      <c r="D31" s="359">
        <v>0.31182795698924731</v>
      </c>
      <c r="E31" s="358">
        <v>139</v>
      </c>
      <c r="F31" s="525">
        <v>0.49820788530465948</v>
      </c>
    </row>
    <row r="32" spans="1:6" x14ac:dyDescent="0.25">
      <c r="A32" s="2">
        <v>25</v>
      </c>
      <c r="B32" s="351" t="s">
        <v>32</v>
      </c>
      <c r="C32" s="360">
        <v>1764</v>
      </c>
      <c r="D32" s="361">
        <v>0.463113678130743</v>
      </c>
      <c r="E32" s="360">
        <v>2052</v>
      </c>
      <c r="F32" s="526">
        <v>0.53872407456025206</v>
      </c>
    </row>
    <row r="33" spans="1:6" s="94" customFormat="1" x14ac:dyDescent="0.25">
      <c r="A33" s="94">
        <v>26</v>
      </c>
      <c r="B33" s="349" t="s">
        <v>29</v>
      </c>
      <c r="C33" s="358">
        <v>1081</v>
      </c>
      <c r="D33" s="359">
        <v>0.36093489148580971</v>
      </c>
      <c r="E33" s="358">
        <v>1572</v>
      </c>
      <c r="F33" s="525">
        <v>0.52487479131886472</v>
      </c>
    </row>
    <row r="34" spans="1:6" x14ac:dyDescent="0.25">
      <c r="A34" s="2">
        <v>27</v>
      </c>
      <c r="B34" s="351" t="s">
        <v>34</v>
      </c>
      <c r="C34" s="360">
        <v>2186</v>
      </c>
      <c r="D34" s="361">
        <v>0.37957978815766624</v>
      </c>
      <c r="E34" s="360">
        <v>2981</v>
      </c>
      <c r="F34" s="526">
        <v>0.51762458760201424</v>
      </c>
    </row>
    <row r="35" spans="1:6" s="94" customFormat="1" x14ac:dyDescent="0.25">
      <c r="A35" s="94">
        <v>28</v>
      </c>
      <c r="B35" s="349" t="s">
        <v>22</v>
      </c>
      <c r="C35" s="358">
        <v>1554</v>
      </c>
      <c r="D35" s="359">
        <v>0.33797303175293608</v>
      </c>
      <c r="E35" s="358">
        <v>2771</v>
      </c>
      <c r="F35" s="525">
        <v>0.60265332753371026</v>
      </c>
    </row>
    <row r="36" spans="1:6" x14ac:dyDescent="0.25">
      <c r="A36" s="2">
        <v>29</v>
      </c>
      <c r="B36" s="351" t="s">
        <v>23</v>
      </c>
      <c r="C36" s="360">
        <v>2012</v>
      </c>
      <c r="D36" s="361">
        <v>0.30461771385314157</v>
      </c>
      <c r="E36" s="360">
        <v>5515</v>
      </c>
      <c r="F36" s="526">
        <v>0.83497350492051481</v>
      </c>
    </row>
    <row r="37" spans="1:6" s="94" customFormat="1" x14ac:dyDescent="0.25">
      <c r="A37" s="94">
        <v>30</v>
      </c>
      <c r="B37" s="349" t="s">
        <v>27</v>
      </c>
      <c r="C37" s="358">
        <v>2775</v>
      </c>
      <c r="D37" s="359">
        <v>0.72720125786163525</v>
      </c>
      <c r="E37" s="358">
        <v>1963</v>
      </c>
      <c r="F37" s="525">
        <v>0.51441299790356398</v>
      </c>
    </row>
    <row r="38" spans="1:6" x14ac:dyDescent="0.25">
      <c r="A38" s="2">
        <v>31</v>
      </c>
      <c r="B38" s="351" t="s">
        <v>11</v>
      </c>
      <c r="C38" s="360">
        <v>235</v>
      </c>
      <c r="D38" s="361">
        <v>0.40657439446366783</v>
      </c>
      <c r="E38" s="360">
        <v>311</v>
      </c>
      <c r="F38" s="526">
        <v>0.53806228373702425</v>
      </c>
    </row>
    <row r="39" spans="1:6" x14ac:dyDescent="0.25">
      <c r="A39" s="2">
        <v>33</v>
      </c>
      <c r="B39" s="347"/>
      <c r="C39" s="362"/>
      <c r="D39" s="363"/>
      <c r="E39" s="362"/>
      <c r="F39" s="527"/>
    </row>
    <row r="40" spans="1:6" s="107" customFormat="1" x14ac:dyDescent="0.25">
      <c r="A40" s="107">
        <v>34</v>
      </c>
      <c r="B40" s="352" t="s">
        <v>3</v>
      </c>
      <c r="C40" s="364"/>
      <c r="D40" s="365"/>
      <c r="E40" s="364"/>
      <c r="F40" s="528"/>
    </row>
    <row r="41" spans="1:6" x14ac:dyDescent="0.25">
      <c r="A41" s="2">
        <v>35</v>
      </c>
      <c r="B41" s="351" t="s">
        <v>4</v>
      </c>
      <c r="C41" s="360">
        <v>1673</v>
      </c>
      <c r="D41" s="361">
        <v>0.36850220264317179</v>
      </c>
      <c r="E41" s="360">
        <v>1902</v>
      </c>
      <c r="F41" s="526">
        <v>0.41894273127753306</v>
      </c>
    </row>
    <row r="42" spans="1:6" s="94" customFormat="1" x14ac:dyDescent="0.25">
      <c r="A42" s="94">
        <v>36</v>
      </c>
      <c r="B42" s="349" t="s">
        <v>9</v>
      </c>
      <c r="C42" s="358">
        <v>1990</v>
      </c>
      <c r="D42" s="359">
        <v>0.26368093282098848</v>
      </c>
      <c r="E42" s="358">
        <v>3999</v>
      </c>
      <c r="F42" s="525">
        <v>0.52987942228700147</v>
      </c>
    </row>
    <row r="43" spans="1:6" x14ac:dyDescent="0.25">
      <c r="A43" s="2">
        <v>37</v>
      </c>
      <c r="B43" s="351" t="s">
        <v>487</v>
      </c>
      <c r="C43" s="360">
        <v>1520</v>
      </c>
      <c r="D43" s="361">
        <v>0.11976991568828303</v>
      </c>
      <c r="E43" s="360">
        <v>4272</v>
      </c>
      <c r="F43" s="526">
        <v>0.33661649988180603</v>
      </c>
    </row>
    <row r="44" spans="1:6" s="94" customFormat="1" x14ac:dyDescent="0.25">
      <c r="A44" s="94">
        <v>38</v>
      </c>
      <c r="B44" s="349" t="s">
        <v>488</v>
      </c>
      <c r="C44" s="358">
        <v>3773</v>
      </c>
      <c r="D44" s="359">
        <v>0.59110136299545668</v>
      </c>
      <c r="E44" s="358">
        <v>2315</v>
      </c>
      <c r="F44" s="525">
        <v>0.36268212439291869</v>
      </c>
    </row>
    <row r="45" spans="1:6" x14ac:dyDescent="0.25">
      <c r="A45" s="2">
        <v>39</v>
      </c>
      <c r="B45" s="351" t="s">
        <v>6</v>
      </c>
      <c r="C45" s="360">
        <v>942</v>
      </c>
      <c r="D45" s="361">
        <v>7.5498918009136814E-2</v>
      </c>
      <c r="E45" s="360">
        <v>5099</v>
      </c>
      <c r="F45" s="526">
        <v>0.4086719563997756</v>
      </c>
    </row>
    <row r="46" spans="1:6" s="94" customFormat="1" x14ac:dyDescent="0.25">
      <c r="A46" s="94">
        <v>40</v>
      </c>
      <c r="B46" s="349" t="s">
        <v>8</v>
      </c>
      <c r="C46" s="358">
        <v>4463</v>
      </c>
      <c r="D46" s="359">
        <v>1.7536345776031435</v>
      </c>
      <c r="E46" s="358">
        <v>1145</v>
      </c>
      <c r="F46" s="525">
        <v>0.44990176817288802</v>
      </c>
    </row>
    <row r="47" spans="1:6" x14ac:dyDescent="0.25">
      <c r="A47" s="2">
        <v>41</v>
      </c>
      <c r="B47" s="351" t="s">
        <v>7</v>
      </c>
      <c r="C47" s="360">
        <v>1934</v>
      </c>
      <c r="D47" s="361">
        <v>0.23164450832435021</v>
      </c>
      <c r="E47" s="360">
        <v>2422</v>
      </c>
      <c r="F47" s="526">
        <v>0.29009462211043241</v>
      </c>
    </row>
    <row r="48" spans="1:6" x14ac:dyDescent="0.25">
      <c r="A48" s="2">
        <v>43</v>
      </c>
      <c r="B48" s="351"/>
      <c r="C48" s="360"/>
      <c r="D48" s="361"/>
      <c r="E48" s="360"/>
      <c r="F48" s="526"/>
    </row>
    <row r="49" spans="1:6" s="107" customFormat="1" x14ac:dyDescent="0.25">
      <c r="A49" s="107">
        <v>44</v>
      </c>
      <c r="B49" s="352" t="s">
        <v>40</v>
      </c>
      <c r="C49" s="364"/>
      <c r="D49" s="365"/>
      <c r="E49" s="364"/>
      <c r="F49" s="528"/>
    </row>
    <row r="50" spans="1:6" x14ac:dyDescent="0.25">
      <c r="A50" s="2">
        <v>45</v>
      </c>
      <c r="B50" s="351" t="s">
        <v>608</v>
      </c>
      <c r="C50" s="360">
        <v>546</v>
      </c>
      <c r="D50" s="361">
        <v>0.29803493449781659</v>
      </c>
      <c r="E50" s="360">
        <v>750</v>
      </c>
      <c r="F50" s="526">
        <v>0.40938864628820959</v>
      </c>
    </row>
    <row r="51" spans="1:6" s="94" customFormat="1" x14ac:dyDescent="0.25">
      <c r="A51" s="94">
        <v>46</v>
      </c>
      <c r="B51" s="349" t="s">
        <v>609</v>
      </c>
      <c r="C51" s="358">
        <v>2941</v>
      </c>
      <c r="D51" s="359">
        <v>0.30802262253875157</v>
      </c>
      <c r="E51" s="358">
        <v>2622</v>
      </c>
      <c r="F51" s="525">
        <v>0.27461248428990365</v>
      </c>
    </row>
    <row r="52" spans="1:6" x14ac:dyDescent="0.25">
      <c r="A52" s="2">
        <v>47</v>
      </c>
      <c r="B52" s="351" t="s">
        <v>610</v>
      </c>
      <c r="C52" s="360">
        <v>651</v>
      </c>
      <c r="D52" s="361">
        <v>0.35907335907335908</v>
      </c>
      <c r="E52" s="360">
        <v>578</v>
      </c>
      <c r="F52" s="526">
        <v>0.31880860452289023</v>
      </c>
    </row>
    <row r="53" spans="1:6" s="94" customFormat="1" x14ac:dyDescent="0.25">
      <c r="A53" s="94">
        <v>48</v>
      </c>
      <c r="B53" s="349" t="s">
        <v>611</v>
      </c>
      <c r="C53" s="358" t="s">
        <v>318</v>
      </c>
      <c r="D53" s="359"/>
      <c r="E53" s="358" t="s">
        <v>318</v>
      </c>
      <c r="F53" s="525"/>
    </row>
    <row r="54" spans="1:6" x14ac:dyDescent="0.25">
      <c r="A54" s="2">
        <v>49</v>
      </c>
      <c r="B54" s="351" t="s">
        <v>612</v>
      </c>
      <c r="C54" s="360">
        <v>7174</v>
      </c>
      <c r="D54" s="361">
        <v>0.22108539554377638</v>
      </c>
      <c r="E54" s="360">
        <v>8083</v>
      </c>
      <c r="F54" s="526">
        <v>0.24909858547258776</v>
      </c>
    </row>
    <row r="55" spans="1:6" x14ac:dyDescent="0.25">
      <c r="A55" s="2">
        <v>51</v>
      </c>
      <c r="B55" s="351"/>
      <c r="C55" s="360"/>
      <c r="D55" s="361"/>
      <c r="E55" s="360"/>
      <c r="F55" s="526"/>
    </row>
    <row r="56" spans="1:6" s="107" customFormat="1" x14ac:dyDescent="0.25">
      <c r="A56" s="107">
        <v>52</v>
      </c>
      <c r="B56" s="352" t="s">
        <v>145</v>
      </c>
      <c r="C56" s="364"/>
      <c r="D56" s="365"/>
      <c r="E56" s="364"/>
      <c r="F56" s="528"/>
    </row>
    <row r="57" spans="1:6" x14ac:dyDescent="0.25">
      <c r="A57" s="2">
        <v>53</v>
      </c>
      <c r="B57" s="351" t="s">
        <v>138</v>
      </c>
      <c r="C57" s="360">
        <v>63</v>
      </c>
      <c r="D57" s="361">
        <v>0.18862275449101795</v>
      </c>
      <c r="E57" s="360">
        <v>305</v>
      </c>
      <c r="F57" s="526">
        <v>0.91317365269461082</v>
      </c>
    </row>
    <row r="58" spans="1:6" s="94" customFormat="1" x14ac:dyDescent="0.25">
      <c r="A58" s="94">
        <v>54</v>
      </c>
      <c r="B58" s="349" t="s">
        <v>139</v>
      </c>
      <c r="C58" s="358">
        <v>13</v>
      </c>
      <c r="D58" s="359">
        <v>0.15476190476190477</v>
      </c>
      <c r="E58" s="358">
        <v>103</v>
      </c>
      <c r="F58" s="525">
        <v>1.2261904761904763</v>
      </c>
    </row>
    <row r="59" spans="1:6" s="94" customFormat="1" x14ac:dyDescent="0.25">
      <c r="A59" s="94">
        <v>56</v>
      </c>
      <c r="B59" s="351"/>
      <c r="C59" s="360"/>
      <c r="D59" s="361"/>
      <c r="E59" s="360"/>
      <c r="F59" s="526"/>
    </row>
    <row r="60" spans="1:6" s="15" customFormat="1" x14ac:dyDescent="0.25">
      <c r="A60" s="15">
        <v>57</v>
      </c>
      <c r="B60" s="347" t="s">
        <v>148</v>
      </c>
      <c r="C60" s="362"/>
      <c r="D60" s="363"/>
      <c r="E60" s="362"/>
      <c r="F60" s="527"/>
    </row>
    <row r="61" spans="1:6" s="94" customFormat="1" x14ac:dyDescent="0.25">
      <c r="A61" s="94">
        <v>58</v>
      </c>
      <c r="B61" s="349" t="s">
        <v>46</v>
      </c>
      <c r="C61" s="358">
        <v>1054</v>
      </c>
      <c r="D61" s="359">
        <v>0.3691768826619965</v>
      </c>
      <c r="E61" s="358">
        <v>1232</v>
      </c>
      <c r="F61" s="525">
        <v>0.43152364273204902</v>
      </c>
    </row>
    <row r="62" spans="1:6" x14ac:dyDescent="0.25">
      <c r="A62" s="2">
        <v>59</v>
      </c>
      <c r="B62" s="351" t="s">
        <v>64</v>
      </c>
      <c r="C62" s="360">
        <v>231</v>
      </c>
      <c r="D62" s="361">
        <v>0.39896373056994816</v>
      </c>
      <c r="E62" s="360">
        <v>243</v>
      </c>
      <c r="F62" s="526">
        <v>0.41968911917098445</v>
      </c>
    </row>
    <row r="63" spans="1:6" s="94" customFormat="1" x14ac:dyDescent="0.25">
      <c r="A63" s="94">
        <v>60</v>
      </c>
      <c r="B63" s="349" t="s">
        <v>47</v>
      </c>
      <c r="C63" s="358">
        <v>996</v>
      </c>
      <c r="D63" s="359">
        <v>0.29669347631814119</v>
      </c>
      <c r="E63" s="358">
        <v>1016</v>
      </c>
      <c r="F63" s="525">
        <v>0.3026511766458147</v>
      </c>
    </row>
    <row r="64" spans="1:6" x14ac:dyDescent="0.25">
      <c r="A64" s="2">
        <v>61</v>
      </c>
      <c r="B64" s="351" t="s">
        <v>48</v>
      </c>
      <c r="C64" s="360">
        <v>129</v>
      </c>
      <c r="D64" s="361">
        <v>6.2834875791524594E-2</v>
      </c>
      <c r="E64" s="360">
        <v>253</v>
      </c>
      <c r="F64" s="526">
        <v>0.12323429128105212</v>
      </c>
    </row>
    <row r="65" spans="1:6" s="94" customFormat="1" x14ac:dyDescent="0.25">
      <c r="A65" s="94">
        <v>62</v>
      </c>
      <c r="B65" s="349" t="s">
        <v>58</v>
      </c>
      <c r="C65" s="358">
        <v>575</v>
      </c>
      <c r="D65" s="359">
        <v>0.27885548011639183</v>
      </c>
      <c r="E65" s="358">
        <v>498</v>
      </c>
      <c r="F65" s="525">
        <v>0.24151309408341415</v>
      </c>
    </row>
    <row r="66" spans="1:6" x14ac:dyDescent="0.25">
      <c r="A66" s="2">
        <v>63</v>
      </c>
      <c r="B66" s="351" t="s">
        <v>63</v>
      </c>
      <c r="C66" s="360">
        <v>927</v>
      </c>
      <c r="D66" s="361">
        <v>0.32356020942408376</v>
      </c>
      <c r="E66" s="360">
        <v>1006</v>
      </c>
      <c r="F66" s="526">
        <v>0.35113438045375217</v>
      </c>
    </row>
    <row r="67" spans="1:6" s="94" customFormat="1" x14ac:dyDescent="0.25">
      <c r="A67" s="94">
        <v>64</v>
      </c>
      <c r="B67" s="349" t="s">
        <v>49</v>
      </c>
      <c r="C67" s="358">
        <v>724</v>
      </c>
      <c r="D67" s="359">
        <v>0.28127428127428128</v>
      </c>
      <c r="E67" s="358">
        <v>642</v>
      </c>
      <c r="F67" s="525">
        <v>0.24941724941724941</v>
      </c>
    </row>
    <row r="68" spans="1:6" x14ac:dyDescent="0.25">
      <c r="A68" s="2">
        <v>65</v>
      </c>
      <c r="B68" s="351" t="s">
        <v>50</v>
      </c>
      <c r="C68" s="360">
        <v>482</v>
      </c>
      <c r="D68" s="361">
        <v>0.33612273361227335</v>
      </c>
      <c r="E68" s="360">
        <v>723</v>
      </c>
      <c r="F68" s="526">
        <v>0.50418410041841</v>
      </c>
    </row>
    <row r="69" spans="1:6" s="94" customFormat="1" x14ac:dyDescent="0.25">
      <c r="A69" s="94">
        <v>66</v>
      </c>
      <c r="B69" s="349" t="s">
        <v>56</v>
      </c>
      <c r="C69" s="358">
        <v>59</v>
      </c>
      <c r="D69" s="359">
        <v>0.41843971631205673</v>
      </c>
      <c r="E69" s="358">
        <v>104</v>
      </c>
      <c r="F69" s="525">
        <v>0.73758865248226946</v>
      </c>
    </row>
    <row r="70" spans="1:6" x14ac:dyDescent="0.25">
      <c r="A70" s="2">
        <v>67</v>
      </c>
      <c r="B70" s="351" t="s">
        <v>62</v>
      </c>
      <c r="C70" s="360">
        <v>357</v>
      </c>
      <c r="D70" s="361">
        <v>0.32692307692307693</v>
      </c>
      <c r="E70" s="360">
        <v>632</v>
      </c>
      <c r="F70" s="526">
        <v>0.57875457875457881</v>
      </c>
    </row>
    <row r="71" spans="1:6" s="94" customFormat="1" x14ac:dyDescent="0.25">
      <c r="A71" s="94">
        <v>68</v>
      </c>
      <c r="B71" s="349" t="s">
        <v>52</v>
      </c>
      <c r="C71" s="358">
        <v>752</v>
      </c>
      <c r="D71" s="359">
        <v>0.30031948881789139</v>
      </c>
      <c r="E71" s="358">
        <v>626</v>
      </c>
      <c r="F71" s="525">
        <v>0.25</v>
      </c>
    </row>
    <row r="72" spans="1:6" x14ac:dyDescent="0.25">
      <c r="A72" s="2">
        <v>69</v>
      </c>
      <c r="B72" s="351" t="s">
        <v>53</v>
      </c>
      <c r="C72" s="360">
        <v>856</v>
      </c>
      <c r="D72" s="361">
        <v>0.40665083135391922</v>
      </c>
      <c r="E72" s="360">
        <v>841</v>
      </c>
      <c r="F72" s="526">
        <v>0.39952494061757721</v>
      </c>
    </row>
    <row r="73" spans="1:6" s="94" customFormat="1" x14ac:dyDescent="0.25">
      <c r="A73" s="94">
        <v>70</v>
      </c>
      <c r="B73" s="349" t="s">
        <v>54</v>
      </c>
      <c r="C73" s="358">
        <v>135</v>
      </c>
      <c r="D73" s="359">
        <v>6.5343659244917709E-2</v>
      </c>
      <c r="E73" s="358">
        <v>361</v>
      </c>
      <c r="F73" s="525">
        <v>0.17473378509196516</v>
      </c>
    </row>
    <row r="74" spans="1:6" x14ac:dyDescent="0.25">
      <c r="A74" s="2">
        <v>71</v>
      </c>
      <c r="B74" s="351" t="s">
        <v>51</v>
      </c>
      <c r="C74" s="360">
        <v>60</v>
      </c>
      <c r="D74" s="361">
        <v>8.0971659919028341E-2</v>
      </c>
      <c r="E74" s="360">
        <v>270</v>
      </c>
      <c r="F74" s="526">
        <v>0.36437246963562753</v>
      </c>
    </row>
    <row r="75" spans="1:6" s="94" customFormat="1" x14ac:dyDescent="0.25">
      <c r="A75" s="94">
        <v>72</v>
      </c>
      <c r="B75" s="349" t="s">
        <v>55</v>
      </c>
      <c r="C75" s="358">
        <v>143</v>
      </c>
      <c r="D75" s="359">
        <v>0.23252032520325203</v>
      </c>
      <c r="E75" s="358">
        <v>249</v>
      </c>
      <c r="F75" s="525">
        <v>0.40487804878048783</v>
      </c>
    </row>
    <row r="76" spans="1:6" x14ac:dyDescent="0.25">
      <c r="A76" s="2">
        <v>73</v>
      </c>
      <c r="B76" s="351" t="s">
        <v>57</v>
      </c>
      <c r="C76" s="360">
        <v>314</v>
      </c>
      <c r="D76" s="361">
        <v>0.2793594306049822</v>
      </c>
      <c r="E76" s="360">
        <v>551</v>
      </c>
      <c r="F76" s="526">
        <v>0.4902135231316726</v>
      </c>
    </row>
    <row r="77" spans="1:6" s="94" customFormat="1" x14ac:dyDescent="0.25">
      <c r="A77" s="94">
        <v>74</v>
      </c>
      <c r="B77" s="349" t="s">
        <v>65</v>
      </c>
      <c r="C77" s="358">
        <v>68</v>
      </c>
      <c r="D77" s="359">
        <v>0.57627118644067798</v>
      </c>
      <c r="E77" s="358">
        <v>100</v>
      </c>
      <c r="F77" s="525">
        <v>0.84745762711864403</v>
      </c>
    </row>
    <row r="78" spans="1:6" x14ac:dyDescent="0.25">
      <c r="A78" s="2">
        <v>75</v>
      </c>
      <c r="B78" s="351" t="s">
        <v>66</v>
      </c>
      <c r="C78" s="360">
        <v>29</v>
      </c>
      <c r="D78" s="361">
        <v>0.14009661835748793</v>
      </c>
      <c r="E78" s="360"/>
      <c r="F78" s="526">
        <v>0</v>
      </c>
    </row>
    <row r="79" spans="1:6" s="94" customFormat="1" x14ac:dyDescent="0.25">
      <c r="A79" s="94">
        <v>76</v>
      </c>
      <c r="B79" s="349" t="s">
        <v>59</v>
      </c>
      <c r="C79" s="358">
        <v>1382</v>
      </c>
      <c r="D79" s="359">
        <v>0.37883771929824561</v>
      </c>
      <c r="E79" s="358">
        <v>1656</v>
      </c>
      <c r="F79" s="525">
        <v>0.45394736842105265</v>
      </c>
    </row>
    <row r="80" spans="1:6" x14ac:dyDescent="0.25">
      <c r="A80" s="2">
        <v>77</v>
      </c>
      <c r="B80" s="351" t="s">
        <v>60</v>
      </c>
      <c r="C80" s="360">
        <v>443</v>
      </c>
      <c r="D80" s="361">
        <v>0.24010840108401085</v>
      </c>
      <c r="E80" s="360">
        <v>365</v>
      </c>
      <c r="F80" s="526">
        <v>0.19783197831978319</v>
      </c>
    </row>
    <row r="81" spans="1:6" s="94" customFormat="1" x14ac:dyDescent="0.25">
      <c r="A81" s="94">
        <v>78</v>
      </c>
      <c r="B81" s="349" t="s">
        <v>165</v>
      </c>
      <c r="C81" s="358">
        <v>375</v>
      </c>
      <c r="D81" s="359">
        <v>0.19093686354378819</v>
      </c>
      <c r="E81" s="358">
        <v>706</v>
      </c>
      <c r="F81" s="525">
        <v>0.35947046843177188</v>
      </c>
    </row>
    <row r="82" spans="1:6" x14ac:dyDescent="0.25">
      <c r="A82" s="2">
        <v>79</v>
      </c>
      <c r="B82" s="351" t="s">
        <v>61</v>
      </c>
      <c r="C82" s="360">
        <v>423</v>
      </c>
      <c r="D82" s="361">
        <v>0.13373379702813784</v>
      </c>
      <c r="E82" s="360">
        <v>473</v>
      </c>
      <c r="F82" s="526">
        <v>0.14954157445463168</v>
      </c>
    </row>
    <row r="83" spans="1:6" s="94" customFormat="1" x14ac:dyDescent="0.25">
      <c r="A83" s="94">
        <v>80</v>
      </c>
      <c r="B83" s="349" t="s">
        <v>166</v>
      </c>
      <c r="C83" s="358">
        <v>842</v>
      </c>
      <c r="D83" s="359">
        <v>0.52103960396039606</v>
      </c>
      <c r="E83" s="358">
        <v>936</v>
      </c>
      <c r="F83" s="525">
        <v>0.57920792079207917</v>
      </c>
    </row>
    <row r="84" spans="1:6" x14ac:dyDescent="0.25">
      <c r="A84" s="2">
        <v>81</v>
      </c>
      <c r="B84" s="351" t="s">
        <v>398</v>
      </c>
      <c r="C84" s="360">
        <v>1463</v>
      </c>
      <c r="D84" s="361">
        <v>0.23090277777777779</v>
      </c>
      <c r="E84" s="360">
        <v>1307</v>
      </c>
      <c r="F84" s="526">
        <v>0.20628156565656566</v>
      </c>
    </row>
    <row r="85" spans="1:6" x14ac:dyDescent="0.25">
      <c r="A85" s="2">
        <v>83</v>
      </c>
      <c r="B85" s="351"/>
      <c r="C85" s="360"/>
      <c r="D85" s="361"/>
      <c r="E85" s="360"/>
      <c r="F85" s="526"/>
    </row>
    <row r="86" spans="1:6" s="107" customFormat="1" x14ac:dyDescent="0.25">
      <c r="A86" s="107">
        <v>84</v>
      </c>
      <c r="B86" s="352" t="s">
        <v>67</v>
      </c>
      <c r="C86" s="364"/>
      <c r="D86" s="365"/>
      <c r="E86" s="364"/>
      <c r="F86" s="528"/>
    </row>
    <row r="87" spans="1:6" x14ac:dyDescent="0.25">
      <c r="A87" s="2">
        <v>85</v>
      </c>
      <c r="B87" s="351" t="s">
        <v>68</v>
      </c>
      <c r="C87" s="360">
        <v>73</v>
      </c>
      <c r="D87" s="361">
        <v>0.48026315789473684</v>
      </c>
      <c r="E87" s="360">
        <v>121</v>
      </c>
      <c r="F87" s="526">
        <v>0.79605263157894735</v>
      </c>
    </row>
    <row r="88" spans="1:6" s="94" customFormat="1" x14ac:dyDescent="0.25">
      <c r="A88" s="94">
        <v>86</v>
      </c>
      <c r="B88" s="349" t="s">
        <v>94</v>
      </c>
      <c r="C88" s="358">
        <v>123</v>
      </c>
      <c r="D88" s="359">
        <v>0.634020618556701</v>
      </c>
      <c r="E88" s="358">
        <v>191</v>
      </c>
      <c r="F88" s="525">
        <v>0.98453608247422686</v>
      </c>
    </row>
    <row r="89" spans="1:6" x14ac:dyDescent="0.25">
      <c r="A89" s="2">
        <v>87</v>
      </c>
      <c r="B89" s="351" t="s">
        <v>97</v>
      </c>
      <c r="C89" s="360">
        <v>124</v>
      </c>
      <c r="D89" s="361">
        <v>0.22962962962962963</v>
      </c>
      <c r="E89" s="360">
        <v>257</v>
      </c>
      <c r="F89" s="526">
        <v>0.47592592592592592</v>
      </c>
    </row>
    <row r="90" spans="1:6" s="94" customFormat="1" x14ac:dyDescent="0.25">
      <c r="A90" s="94">
        <v>88</v>
      </c>
      <c r="B90" s="349" t="s">
        <v>135</v>
      </c>
      <c r="C90" s="358">
        <v>105</v>
      </c>
      <c r="D90" s="359">
        <v>8.7792642140468224E-2</v>
      </c>
      <c r="E90" s="358">
        <v>787</v>
      </c>
      <c r="F90" s="525">
        <v>0.65802675585284276</v>
      </c>
    </row>
    <row r="91" spans="1:6" x14ac:dyDescent="0.25">
      <c r="A91" s="2">
        <v>89</v>
      </c>
      <c r="B91" s="351" t="s">
        <v>81</v>
      </c>
      <c r="C91" s="360">
        <v>731</v>
      </c>
      <c r="D91" s="361">
        <v>0.51954513148543002</v>
      </c>
      <c r="E91" s="360">
        <v>1056</v>
      </c>
      <c r="F91" s="526">
        <v>0.75053304904051177</v>
      </c>
    </row>
    <row r="92" spans="1:6" s="94" customFormat="1" x14ac:dyDescent="0.25">
      <c r="A92" s="94">
        <v>90</v>
      </c>
      <c r="B92" s="349" t="s">
        <v>108</v>
      </c>
      <c r="C92" s="358">
        <v>29</v>
      </c>
      <c r="D92" s="359">
        <v>1.0357142857142858</v>
      </c>
      <c r="E92" s="358">
        <v>36</v>
      </c>
      <c r="F92" s="525">
        <v>1.2857142857142858</v>
      </c>
    </row>
    <row r="93" spans="1:6" x14ac:dyDescent="0.25">
      <c r="A93" s="2">
        <v>91</v>
      </c>
      <c r="B93" s="351" t="s">
        <v>93</v>
      </c>
      <c r="C93" s="360">
        <v>295</v>
      </c>
      <c r="D93" s="361">
        <v>0.75641025641025639</v>
      </c>
      <c r="E93" s="360">
        <v>359</v>
      </c>
      <c r="F93" s="526">
        <v>0.92051282051282046</v>
      </c>
    </row>
    <row r="94" spans="1:6" s="94" customFormat="1" x14ac:dyDescent="0.25">
      <c r="A94" s="94">
        <v>92</v>
      </c>
      <c r="B94" s="349" t="s">
        <v>102</v>
      </c>
      <c r="C94" s="358"/>
      <c r="D94" s="359"/>
      <c r="E94" s="358"/>
      <c r="F94" s="525">
        <v>0</v>
      </c>
    </row>
    <row r="95" spans="1:6" x14ac:dyDescent="0.25">
      <c r="A95" s="2">
        <v>93</v>
      </c>
      <c r="B95" s="351" t="s">
        <v>134</v>
      </c>
      <c r="C95" s="360"/>
      <c r="D95" s="361"/>
      <c r="E95" s="360"/>
      <c r="F95" s="526">
        <v>0</v>
      </c>
    </row>
    <row r="96" spans="1:6" s="94" customFormat="1" x14ac:dyDescent="0.25">
      <c r="A96" s="94">
        <v>94</v>
      </c>
      <c r="B96" s="349" t="s">
        <v>70</v>
      </c>
      <c r="C96" s="358" t="s">
        <v>318</v>
      </c>
      <c r="D96" s="359"/>
      <c r="E96" s="358" t="s">
        <v>318</v>
      </c>
      <c r="F96" s="525"/>
    </row>
    <row r="97" spans="1:6" x14ac:dyDescent="0.25">
      <c r="A97" s="2">
        <v>95</v>
      </c>
      <c r="B97" s="351" t="s">
        <v>69</v>
      </c>
      <c r="C97" s="360">
        <v>260</v>
      </c>
      <c r="D97" s="361">
        <v>0.24597918637653737</v>
      </c>
      <c r="E97" s="360">
        <v>600</v>
      </c>
      <c r="F97" s="526">
        <v>0.56764427625354774</v>
      </c>
    </row>
    <row r="98" spans="1:6" s="94" customFormat="1" x14ac:dyDescent="0.25">
      <c r="A98" s="94">
        <v>96</v>
      </c>
      <c r="B98" s="349" t="s">
        <v>96</v>
      </c>
      <c r="C98" s="358"/>
      <c r="D98" s="359"/>
      <c r="E98" s="358">
        <v>56</v>
      </c>
      <c r="F98" s="525">
        <v>0.53333333333333333</v>
      </c>
    </row>
    <row r="99" spans="1:6" x14ac:dyDescent="0.25">
      <c r="A99" s="2">
        <v>97</v>
      </c>
      <c r="B99" s="351" t="s">
        <v>88</v>
      </c>
      <c r="C99" s="360">
        <v>17</v>
      </c>
      <c r="D99" s="361">
        <v>0.41463414634146339</v>
      </c>
      <c r="E99" s="360"/>
      <c r="F99" s="526">
        <v>0</v>
      </c>
    </row>
    <row r="100" spans="1:6" s="94" customFormat="1" x14ac:dyDescent="0.25">
      <c r="A100" s="94">
        <v>98</v>
      </c>
      <c r="B100" s="349" t="s">
        <v>137</v>
      </c>
      <c r="C100" s="358">
        <v>35</v>
      </c>
      <c r="D100" s="359">
        <v>9.8591549295774641E-2</v>
      </c>
      <c r="E100" s="358">
        <v>296</v>
      </c>
      <c r="F100" s="525">
        <v>0.83380281690140845</v>
      </c>
    </row>
    <row r="101" spans="1:6" x14ac:dyDescent="0.25">
      <c r="A101" s="2">
        <v>99</v>
      </c>
      <c r="B101" s="351" t="s">
        <v>71</v>
      </c>
      <c r="C101" s="360">
        <v>158</v>
      </c>
      <c r="D101" s="361">
        <v>0.6171875</v>
      </c>
      <c r="E101" s="360">
        <v>261</v>
      </c>
      <c r="F101" s="526">
        <v>1.01953125</v>
      </c>
    </row>
    <row r="102" spans="1:6" s="94" customFormat="1" x14ac:dyDescent="0.25">
      <c r="A102" s="94">
        <v>100</v>
      </c>
      <c r="B102" s="349" t="s">
        <v>72</v>
      </c>
      <c r="C102" s="358">
        <v>542</v>
      </c>
      <c r="D102" s="359">
        <v>0.49724770642201838</v>
      </c>
      <c r="E102" s="358">
        <v>624</v>
      </c>
      <c r="F102" s="525">
        <v>0.57247706422018352</v>
      </c>
    </row>
    <row r="103" spans="1:6" x14ac:dyDescent="0.25">
      <c r="A103" s="2">
        <v>101</v>
      </c>
      <c r="B103" s="351" t="s">
        <v>82</v>
      </c>
      <c r="C103" s="360">
        <v>169</v>
      </c>
      <c r="D103" s="361">
        <v>3.25</v>
      </c>
      <c r="E103" s="360">
        <v>253</v>
      </c>
      <c r="F103" s="526" t="s">
        <v>616</v>
      </c>
    </row>
    <row r="104" spans="1:6" s="94" customFormat="1" x14ac:dyDescent="0.25">
      <c r="A104" s="94">
        <v>102</v>
      </c>
      <c r="B104" s="349" t="s">
        <v>90</v>
      </c>
      <c r="C104" s="358" t="s">
        <v>318</v>
      </c>
      <c r="D104" s="359"/>
      <c r="E104" s="358" t="s">
        <v>318</v>
      </c>
      <c r="F104" s="525"/>
    </row>
    <row r="105" spans="1:6" x14ac:dyDescent="0.25">
      <c r="A105" s="2">
        <v>103</v>
      </c>
      <c r="B105" s="351" t="s">
        <v>124</v>
      </c>
      <c r="C105" s="360" t="s">
        <v>318</v>
      </c>
      <c r="D105" s="361"/>
      <c r="E105" s="360" t="s">
        <v>318</v>
      </c>
      <c r="F105" s="526"/>
    </row>
    <row r="106" spans="1:6" s="94" customFormat="1" x14ac:dyDescent="0.25">
      <c r="A106" s="94">
        <v>104</v>
      </c>
      <c r="B106" s="349" t="s">
        <v>111</v>
      </c>
      <c r="C106" s="358">
        <v>191</v>
      </c>
      <c r="D106" s="359">
        <v>5.96875</v>
      </c>
      <c r="E106" s="358">
        <v>297</v>
      </c>
      <c r="F106" s="525" t="s">
        <v>616</v>
      </c>
    </row>
    <row r="107" spans="1:6" x14ac:dyDescent="0.25">
      <c r="A107" s="2">
        <v>105</v>
      </c>
      <c r="B107" s="351" t="s">
        <v>107</v>
      </c>
      <c r="C107" s="360">
        <v>176</v>
      </c>
      <c r="D107" s="361">
        <v>0.71836734693877546</v>
      </c>
      <c r="E107" s="360">
        <v>469</v>
      </c>
      <c r="F107" s="526" t="s">
        <v>616</v>
      </c>
    </row>
    <row r="108" spans="1:6" s="94" customFormat="1" x14ac:dyDescent="0.25">
      <c r="A108" s="94">
        <v>106</v>
      </c>
      <c r="B108" s="349" t="s">
        <v>129</v>
      </c>
      <c r="C108" s="358" t="s">
        <v>318</v>
      </c>
      <c r="D108" s="359"/>
      <c r="E108" s="358" t="s">
        <v>318</v>
      </c>
      <c r="F108" s="525"/>
    </row>
    <row r="109" spans="1:6" x14ac:dyDescent="0.25">
      <c r="A109" s="2">
        <v>107</v>
      </c>
      <c r="B109" s="351" t="s">
        <v>75</v>
      </c>
      <c r="C109" s="360">
        <v>403</v>
      </c>
      <c r="D109" s="361">
        <v>0.37593283582089554</v>
      </c>
      <c r="E109" s="360">
        <v>2705</v>
      </c>
      <c r="F109" s="526" t="s">
        <v>616</v>
      </c>
    </row>
    <row r="110" spans="1:6" s="94" customFormat="1" x14ac:dyDescent="0.25">
      <c r="A110" s="94">
        <v>108</v>
      </c>
      <c r="B110" s="349" t="s">
        <v>109</v>
      </c>
      <c r="C110" s="358"/>
      <c r="D110" s="359"/>
      <c r="E110" s="358"/>
      <c r="F110" s="525"/>
    </row>
    <row r="111" spans="1:6" x14ac:dyDescent="0.25">
      <c r="A111" s="2">
        <v>109</v>
      </c>
      <c r="B111" s="351" t="s">
        <v>74</v>
      </c>
      <c r="C111" s="360">
        <v>43</v>
      </c>
      <c r="D111" s="361">
        <v>0.86</v>
      </c>
      <c r="E111" s="360">
        <v>49</v>
      </c>
      <c r="F111" s="526">
        <v>0.98</v>
      </c>
    </row>
    <row r="112" spans="1:6" s="94" customFormat="1" x14ac:dyDescent="0.25">
      <c r="A112" s="94">
        <v>110</v>
      </c>
      <c r="B112" s="349" t="s">
        <v>77</v>
      </c>
      <c r="C112" s="358">
        <v>218</v>
      </c>
      <c r="D112" s="359">
        <v>0.65662650602409633</v>
      </c>
      <c r="E112" s="358">
        <v>308</v>
      </c>
      <c r="F112" s="525">
        <v>0.92771084337349397</v>
      </c>
    </row>
    <row r="113" spans="1:6" x14ac:dyDescent="0.25">
      <c r="A113" s="2">
        <v>111</v>
      </c>
      <c r="B113" s="351" t="s">
        <v>101</v>
      </c>
      <c r="C113" s="360">
        <v>81</v>
      </c>
      <c r="D113" s="361">
        <v>0.2764505119453925</v>
      </c>
      <c r="E113" s="360">
        <v>200</v>
      </c>
      <c r="F113" s="526">
        <v>0.68259385665529015</v>
      </c>
    </row>
    <row r="114" spans="1:6" s="94" customFormat="1" x14ac:dyDescent="0.25">
      <c r="A114" s="94">
        <v>112</v>
      </c>
      <c r="B114" s="349" t="s">
        <v>113</v>
      </c>
      <c r="C114" s="358">
        <v>108</v>
      </c>
      <c r="D114" s="359">
        <v>0.8</v>
      </c>
      <c r="E114" s="358">
        <v>327</v>
      </c>
      <c r="F114" s="525" t="s">
        <v>616</v>
      </c>
    </row>
    <row r="115" spans="1:6" x14ac:dyDescent="0.25">
      <c r="A115" s="2">
        <v>113</v>
      </c>
      <c r="B115" s="351" t="s">
        <v>112</v>
      </c>
      <c r="C115" s="360" t="s">
        <v>318</v>
      </c>
      <c r="D115" s="361"/>
      <c r="E115" s="360" t="s">
        <v>318</v>
      </c>
      <c r="F115" s="526"/>
    </row>
    <row r="116" spans="1:6" s="94" customFormat="1" x14ac:dyDescent="0.25">
      <c r="A116" s="94">
        <v>114</v>
      </c>
      <c r="B116" s="349" t="s">
        <v>103</v>
      </c>
      <c r="C116" s="358">
        <v>15</v>
      </c>
      <c r="D116" s="359">
        <v>1.0714285714285714</v>
      </c>
      <c r="E116" s="358"/>
      <c r="F116" s="525">
        <v>0</v>
      </c>
    </row>
    <row r="117" spans="1:6" x14ac:dyDescent="0.25">
      <c r="A117" s="2">
        <v>115</v>
      </c>
      <c r="B117" s="351" t="s">
        <v>117</v>
      </c>
      <c r="C117" s="360">
        <v>290</v>
      </c>
      <c r="D117" s="361">
        <v>0.2</v>
      </c>
      <c r="E117" s="360"/>
      <c r="F117" s="526">
        <v>0</v>
      </c>
    </row>
    <row r="118" spans="1:6" s="94" customFormat="1" x14ac:dyDescent="0.25">
      <c r="A118" s="94">
        <v>116</v>
      </c>
      <c r="B118" s="349" t="s">
        <v>89</v>
      </c>
      <c r="C118" s="358">
        <v>118</v>
      </c>
      <c r="D118" s="359">
        <v>0.19281045751633988</v>
      </c>
      <c r="E118" s="358">
        <v>243</v>
      </c>
      <c r="F118" s="525">
        <v>0.39705882352941174</v>
      </c>
    </row>
    <row r="119" spans="1:6" x14ac:dyDescent="0.25">
      <c r="A119" s="2">
        <v>117</v>
      </c>
      <c r="B119" s="351" t="s">
        <v>99</v>
      </c>
      <c r="C119" s="360"/>
      <c r="D119" s="361"/>
      <c r="E119" s="360"/>
      <c r="F119" s="526">
        <v>0</v>
      </c>
    </row>
    <row r="120" spans="1:6" s="94" customFormat="1" x14ac:dyDescent="0.25">
      <c r="A120" s="94">
        <v>118</v>
      </c>
      <c r="B120" s="349" t="s">
        <v>76</v>
      </c>
      <c r="C120" s="358">
        <v>293</v>
      </c>
      <c r="D120" s="359">
        <v>1.3378995433789955</v>
      </c>
      <c r="E120" s="358">
        <v>309</v>
      </c>
      <c r="F120" s="525" t="s">
        <v>616</v>
      </c>
    </row>
    <row r="121" spans="1:6" x14ac:dyDescent="0.25">
      <c r="A121" s="2">
        <v>119</v>
      </c>
      <c r="B121" s="351" t="s">
        <v>120</v>
      </c>
      <c r="C121" s="360">
        <v>108</v>
      </c>
      <c r="D121" s="361">
        <v>0.6967741935483871</v>
      </c>
      <c r="E121" s="360">
        <v>195</v>
      </c>
      <c r="F121" s="526" t="s">
        <v>616</v>
      </c>
    </row>
    <row r="122" spans="1:6" s="94" customFormat="1" x14ac:dyDescent="0.25">
      <c r="A122" s="94">
        <v>120</v>
      </c>
      <c r="B122" s="349" t="s">
        <v>271</v>
      </c>
      <c r="C122" s="358"/>
      <c r="D122" s="359"/>
      <c r="E122" s="358"/>
      <c r="F122" s="525">
        <v>0</v>
      </c>
    </row>
    <row r="123" spans="1:6" x14ac:dyDescent="0.25">
      <c r="A123" s="2">
        <v>121</v>
      </c>
      <c r="B123" s="351" t="s">
        <v>80</v>
      </c>
      <c r="C123" s="360">
        <v>16</v>
      </c>
      <c r="D123" s="361">
        <v>1.0666666666666667</v>
      </c>
      <c r="E123" s="360"/>
      <c r="F123" s="526">
        <v>0</v>
      </c>
    </row>
    <row r="124" spans="1:6" s="94" customFormat="1" x14ac:dyDescent="0.25">
      <c r="A124" s="94">
        <v>122</v>
      </c>
      <c r="B124" s="349" t="s">
        <v>110</v>
      </c>
      <c r="C124" s="358">
        <v>22</v>
      </c>
      <c r="D124" s="359">
        <v>0.62857142857142856</v>
      </c>
      <c r="E124" s="358"/>
      <c r="F124" s="525">
        <v>0</v>
      </c>
    </row>
    <row r="125" spans="1:6" x14ac:dyDescent="0.25">
      <c r="A125" s="2">
        <v>122.5</v>
      </c>
      <c r="B125" s="351" t="s">
        <v>363</v>
      </c>
      <c r="C125" s="360">
        <v>2316</v>
      </c>
      <c r="D125" s="361"/>
      <c r="E125" s="360">
        <v>3301</v>
      </c>
      <c r="F125" s="526"/>
    </row>
    <row r="126" spans="1:6" x14ac:dyDescent="0.25">
      <c r="A126" s="94">
        <v>123</v>
      </c>
      <c r="B126" s="349" t="s">
        <v>125</v>
      </c>
      <c r="C126" s="358" t="s">
        <v>318</v>
      </c>
      <c r="D126" s="359"/>
      <c r="E126" s="358"/>
      <c r="F126" s="525">
        <v>0</v>
      </c>
    </row>
    <row r="127" spans="1:6" s="94" customFormat="1" x14ac:dyDescent="0.25">
      <c r="A127" s="2">
        <v>124</v>
      </c>
      <c r="B127" s="351" t="s">
        <v>160</v>
      </c>
      <c r="C127" s="360" t="s">
        <v>318</v>
      </c>
      <c r="D127" s="361"/>
      <c r="E127" s="360"/>
      <c r="F127" s="526">
        <v>0</v>
      </c>
    </row>
    <row r="128" spans="1:6" x14ac:dyDescent="0.25">
      <c r="A128" s="94">
        <v>125</v>
      </c>
      <c r="B128" s="349" t="s">
        <v>127</v>
      </c>
      <c r="C128" s="358" t="s">
        <v>318</v>
      </c>
      <c r="D128" s="359"/>
      <c r="E128" s="358"/>
      <c r="F128" s="525">
        <v>0</v>
      </c>
    </row>
    <row r="129" spans="1:6" s="94" customFormat="1" x14ac:dyDescent="0.25">
      <c r="A129" s="2">
        <v>126</v>
      </c>
      <c r="B129" s="351" t="s">
        <v>121</v>
      </c>
      <c r="C129" s="360" t="s">
        <v>318</v>
      </c>
      <c r="D129" s="361"/>
      <c r="E129" s="360"/>
      <c r="F129" s="526">
        <v>0</v>
      </c>
    </row>
    <row r="130" spans="1:6" x14ac:dyDescent="0.25">
      <c r="A130" s="94">
        <v>127</v>
      </c>
      <c r="B130" s="349" t="s">
        <v>133</v>
      </c>
      <c r="C130" s="358" t="s">
        <v>318</v>
      </c>
      <c r="D130" s="359"/>
      <c r="E130" s="358"/>
      <c r="F130" s="525">
        <v>0</v>
      </c>
    </row>
    <row r="131" spans="1:6" s="94" customFormat="1" x14ac:dyDescent="0.25">
      <c r="A131" s="2">
        <v>128</v>
      </c>
      <c r="B131" s="351" t="s">
        <v>79</v>
      </c>
      <c r="C131" s="360" t="s">
        <v>318</v>
      </c>
      <c r="D131" s="361"/>
      <c r="E131" s="360"/>
      <c r="F131" s="526">
        <v>0</v>
      </c>
    </row>
    <row r="132" spans="1:6" x14ac:dyDescent="0.25">
      <c r="A132" s="94">
        <v>129</v>
      </c>
      <c r="B132" s="349" t="s">
        <v>78</v>
      </c>
      <c r="C132" s="358" t="s">
        <v>318</v>
      </c>
      <c r="D132" s="359"/>
      <c r="E132" s="358"/>
      <c r="F132" s="525">
        <v>0</v>
      </c>
    </row>
    <row r="133" spans="1:6" s="94" customFormat="1" x14ac:dyDescent="0.25">
      <c r="A133" s="2">
        <v>130</v>
      </c>
      <c r="B133" s="351" t="s">
        <v>118</v>
      </c>
      <c r="C133" s="360" t="s">
        <v>318</v>
      </c>
      <c r="D133" s="361"/>
      <c r="E133" s="360"/>
      <c r="F133" s="526">
        <v>0</v>
      </c>
    </row>
    <row r="134" spans="1:6" x14ac:dyDescent="0.25">
      <c r="A134" s="94">
        <v>131</v>
      </c>
      <c r="B134" s="349" t="s">
        <v>115</v>
      </c>
      <c r="C134" s="358" t="s">
        <v>318</v>
      </c>
      <c r="D134" s="359"/>
      <c r="E134" s="358"/>
      <c r="F134" s="525">
        <v>0</v>
      </c>
    </row>
    <row r="135" spans="1:6" s="94" customFormat="1" x14ac:dyDescent="0.25">
      <c r="A135" s="2">
        <v>132</v>
      </c>
      <c r="B135" s="351" t="s">
        <v>116</v>
      </c>
      <c r="C135" s="360" t="s">
        <v>318</v>
      </c>
      <c r="D135" s="361"/>
      <c r="E135" s="360"/>
      <c r="F135" s="526">
        <v>0</v>
      </c>
    </row>
    <row r="136" spans="1:6" x14ac:dyDescent="0.25">
      <c r="A136" s="94">
        <v>133</v>
      </c>
      <c r="B136" s="349" t="s">
        <v>92</v>
      </c>
      <c r="C136" s="358">
        <v>146</v>
      </c>
      <c r="D136" s="359">
        <v>1.8481012658227849</v>
      </c>
      <c r="E136" s="358">
        <v>231</v>
      </c>
      <c r="F136" s="525" t="s">
        <v>616</v>
      </c>
    </row>
    <row r="137" spans="1:6" s="94" customFormat="1" x14ac:dyDescent="0.25">
      <c r="A137" s="94">
        <v>134</v>
      </c>
      <c r="B137" s="349" t="s">
        <v>91</v>
      </c>
      <c r="C137" s="358" t="s">
        <v>318</v>
      </c>
      <c r="D137" s="359"/>
      <c r="E137" s="358"/>
      <c r="F137" s="525"/>
    </row>
    <row r="138" spans="1:6" s="15" customFormat="1" x14ac:dyDescent="0.25">
      <c r="A138" s="2">
        <v>135</v>
      </c>
      <c r="B138" s="351" t="s">
        <v>85</v>
      </c>
      <c r="C138" s="360">
        <v>95</v>
      </c>
      <c r="D138" s="361">
        <v>1.1176470588235294</v>
      </c>
      <c r="E138" s="360">
        <v>96</v>
      </c>
      <c r="F138" s="526" t="s">
        <v>616</v>
      </c>
    </row>
    <row r="139" spans="1:6" s="94" customFormat="1" x14ac:dyDescent="0.25">
      <c r="A139" s="94">
        <v>136</v>
      </c>
      <c r="B139" s="349" t="s">
        <v>86</v>
      </c>
      <c r="C139" s="358">
        <v>35</v>
      </c>
      <c r="D139" s="359">
        <v>0.94594594594594594</v>
      </c>
      <c r="E139" s="358"/>
      <c r="F139" s="525">
        <v>0</v>
      </c>
    </row>
    <row r="140" spans="1:6" x14ac:dyDescent="0.25">
      <c r="A140" s="2">
        <v>137</v>
      </c>
      <c r="B140" s="351" t="s">
        <v>100</v>
      </c>
      <c r="C140" s="360"/>
      <c r="D140" s="361"/>
      <c r="E140" s="360"/>
      <c r="F140" s="526">
        <v>0</v>
      </c>
    </row>
    <row r="141" spans="1:6" s="94" customFormat="1" x14ac:dyDescent="0.25">
      <c r="A141" s="94">
        <v>138</v>
      </c>
      <c r="B141" s="349" t="s">
        <v>122</v>
      </c>
      <c r="C141" s="358"/>
      <c r="D141" s="359"/>
      <c r="E141" s="358"/>
      <c r="F141" s="525">
        <v>0</v>
      </c>
    </row>
    <row r="142" spans="1:6" x14ac:dyDescent="0.25">
      <c r="A142" s="2">
        <v>139</v>
      </c>
      <c r="B142" s="351" t="s">
        <v>161</v>
      </c>
      <c r="C142" s="360">
        <v>1010</v>
      </c>
      <c r="D142" s="361">
        <v>1.8363636363636364</v>
      </c>
      <c r="E142" s="360">
        <v>2755</v>
      </c>
      <c r="F142" s="526" t="s">
        <v>616</v>
      </c>
    </row>
    <row r="143" spans="1:6" s="94" customFormat="1" x14ac:dyDescent="0.25">
      <c r="A143" s="94">
        <v>140</v>
      </c>
      <c r="B143" s="349" t="s">
        <v>162</v>
      </c>
      <c r="C143" s="358" t="s">
        <v>318</v>
      </c>
      <c r="D143" s="359"/>
      <c r="E143" s="358" t="s">
        <v>318</v>
      </c>
      <c r="F143" s="525"/>
    </row>
    <row r="144" spans="1:6" x14ac:dyDescent="0.25">
      <c r="A144" s="2">
        <v>141</v>
      </c>
      <c r="B144" s="351" t="s">
        <v>163</v>
      </c>
      <c r="C144" s="360" t="s">
        <v>318</v>
      </c>
      <c r="D144" s="361"/>
      <c r="E144" s="360" t="s">
        <v>318</v>
      </c>
      <c r="F144" s="526"/>
    </row>
    <row r="145" spans="1:6" s="94" customFormat="1" x14ac:dyDescent="0.25">
      <c r="A145" s="94">
        <v>142</v>
      </c>
      <c r="B145" s="349" t="s">
        <v>164</v>
      </c>
      <c r="C145" s="358" t="s">
        <v>318</v>
      </c>
      <c r="D145" s="359"/>
      <c r="E145" s="358" t="s">
        <v>318</v>
      </c>
      <c r="F145" s="525"/>
    </row>
    <row r="146" spans="1:6" x14ac:dyDescent="0.25">
      <c r="A146" s="2">
        <v>143</v>
      </c>
      <c r="B146" s="351" t="s">
        <v>119</v>
      </c>
      <c r="C146" s="360">
        <v>87</v>
      </c>
      <c r="D146" s="361">
        <v>1.2794117647058822</v>
      </c>
      <c r="E146" s="360">
        <v>92</v>
      </c>
      <c r="F146" s="526" t="s">
        <v>616</v>
      </c>
    </row>
    <row r="147" spans="1:6" s="94" customFormat="1" x14ac:dyDescent="0.25">
      <c r="A147" s="94">
        <v>144</v>
      </c>
      <c r="B147" s="349" t="s">
        <v>131</v>
      </c>
      <c r="C147" s="358">
        <v>54</v>
      </c>
      <c r="D147" s="359">
        <v>1.125</v>
      </c>
      <c r="E147" s="358">
        <v>50</v>
      </c>
      <c r="F147" s="525" t="s">
        <v>616</v>
      </c>
    </row>
    <row r="148" spans="1:6" x14ac:dyDescent="0.25">
      <c r="A148" s="2">
        <v>145</v>
      </c>
      <c r="B148" s="351" t="s">
        <v>114</v>
      </c>
      <c r="C148" s="360"/>
      <c r="D148" s="361"/>
      <c r="E148" s="360"/>
      <c r="F148" s="526">
        <v>0</v>
      </c>
    </row>
    <row r="149" spans="1:6" s="94" customFormat="1" x14ac:dyDescent="0.25">
      <c r="A149" s="94">
        <v>146</v>
      </c>
      <c r="B149" s="349" t="s">
        <v>130</v>
      </c>
      <c r="C149" s="358">
        <v>25</v>
      </c>
      <c r="D149" s="359">
        <v>1.1363636363636365</v>
      </c>
      <c r="E149" s="358"/>
      <c r="F149" s="525">
        <v>0</v>
      </c>
    </row>
    <row r="150" spans="1:6" x14ac:dyDescent="0.25">
      <c r="A150" s="2">
        <v>147</v>
      </c>
      <c r="B150" s="351" t="s">
        <v>132</v>
      </c>
      <c r="C150" s="360">
        <v>3536</v>
      </c>
      <c r="D150" s="361">
        <v>0.68606907256499805</v>
      </c>
      <c r="E150" s="360">
        <v>5889</v>
      </c>
      <c r="F150" s="526" t="s">
        <v>616</v>
      </c>
    </row>
    <row r="151" spans="1:6" s="94" customFormat="1" x14ac:dyDescent="0.25">
      <c r="A151" s="94">
        <v>148</v>
      </c>
      <c r="B151" s="349" t="s">
        <v>84</v>
      </c>
      <c r="C151" s="358">
        <v>497</v>
      </c>
      <c r="D151" s="359">
        <v>8.2833333333333332</v>
      </c>
      <c r="E151" s="358">
        <v>8744</v>
      </c>
      <c r="F151" s="525" t="s">
        <v>616</v>
      </c>
    </row>
    <row r="152" spans="1:6" x14ac:dyDescent="0.25">
      <c r="A152" s="2">
        <v>149</v>
      </c>
      <c r="B152" s="351" t="s">
        <v>87</v>
      </c>
      <c r="C152" s="360" t="s">
        <v>318</v>
      </c>
      <c r="D152" s="361"/>
      <c r="E152" s="360"/>
      <c r="F152" s="526"/>
    </row>
    <row r="153" spans="1:6" s="94" customFormat="1" x14ac:dyDescent="0.25">
      <c r="A153" s="94">
        <v>150</v>
      </c>
      <c r="B153" s="349" t="s">
        <v>126</v>
      </c>
      <c r="C153" s="358" t="s">
        <v>318</v>
      </c>
      <c r="D153" s="359"/>
      <c r="E153" s="358"/>
      <c r="F153" s="525"/>
    </row>
    <row r="154" spans="1:6" x14ac:dyDescent="0.25">
      <c r="A154" s="2">
        <v>151</v>
      </c>
      <c r="B154" s="351" t="s">
        <v>104</v>
      </c>
      <c r="C154" s="360" t="s">
        <v>318</v>
      </c>
      <c r="D154" s="361"/>
      <c r="E154" s="360"/>
      <c r="F154" s="526"/>
    </row>
    <row r="155" spans="1:6" s="94" customFormat="1" x14ac:dyDescent="0.25">
      <c r="A155" s="94">
        <v>152</v>
      </c>
      <c r="B155" s="349" t="s">
        <v>105</v>
      </c>
      <c r="C155" s="358" t="s">
        <v>318</v>
      </c>
      <c r="D155" s="359"/>
      <c r="E155" s="358"/>
      <c r="F155" s="525"/>
    </row>
    <row r="156" spans="1:6" x14ac:dyDescent="0.25">
      <c r="A156" s="2">
        <v>153</v>
      </c>
      <c r="B156" s="351" t="s">
        <v>83</v>
      </c>
      <c r="C156" s="360" t="s">
        <v>318</v>
      </c>
      <c r="D156" s="361"/>
      <c r="E156" s="360"/>
      <c r="F156" s="526"/>
    </row>
    <row r="157" spans="1:6" s="94" customFormat="1" x14ac:dyDescent="0.25">
      <c r="A157" s="94">
        <v>154</v>
      </c>
      <c r="B157" s="349" t="s">
        <v>128</v>
      </c>
      <c r="C157" s="358">
        <v>46</v>
      </c>
      <c r="D157" s="359">
        <v>1.2432432432432432</v>
      </c>
      <c r="E157" s="358">
        <v>43</v>
      </c>
      <c r="F157" s="525" t="s">
        <v>616</v>
      </c>
    </row>
    <row r="158" spans="1:6" x14ac:dyDescent="0.25">
      <c r="A158" s="2">
        <v>155</v>
      </c>
      <c r="B158" s="351" t="s">
        <v>95</v>
      </c>
      <c r="C158" s="360">
        <v>266</v>
      </c>
      <c r="D158" s="361">
        <v>1.0769230769230769</v>
      </c>
      <c r="E158" s="360">
        <v>349</v>
      </c>
      <c r="F158" s="526" t="s">
        <v>616</v>
      </c>
    </row>
    <row r="159" spans="1:6" s="94" customFormat="1" x14ac:dyDescent="0.25">
      <c r="A159" s="94">
        <v>156</v>
      </c>
      <c r="B159" s="349" t="s">
        <v>123</v>
      </c>
      <c r="C159" s="358"/>
      <c r="D159" s="359"/>
      <c r="E159" s="358"/>
      <c r="F159" s="525">
        <v>0</v>
      </c>
    </row>
    <row r="160" spans="1:6" x14ac:dyDescent="0.25">
      <c r="A160" s="2">
        <v>157</v>
      </c>
      <c r="B160" s="351" t="s">
        <v>106</v>
      </c>
      <c r="C160" s="360">
        <v>51</v>
      </c>
      <c r="D160" s="361">
        <v>1.1333333333333333</v>
      </c>
      <c r="E160" s="360"/>
      <c r="F160" s="526">
        <v>0</v>
      </c>
    </row>
    <row r="161" spans="1:9" s="94" customFormat="1" x14ac:dyDescent="0.25">
      <c r="A161" s="94">
        <v>158</v>
      </c>
      <c r="B161" s="349" t="s">
        <v>73</v>
      </c>
      <c r="C161" s="358"/>
      <c r="D161" s="359"/>
      <c r="E161" s="358"/>
      <c r="F161" s="525">
        <v>0</v>
      </c>
    </row>
    <row r="162" spans="1:9" x14ac:dyDescent="0.25">
      <c r="A162" s="2">
        <v>159</v>
      </c>
      <c r="B162" s="351" t="s">
        <v>136</v>
      </c>
      <c r="C162" s="360">
        <v>226</v>
      </c>
      <c r="D162" s="361">
        <v>0.93004115226337447</v>
      </c>
      <c r="E162" s="360">
        <v>178</v>
      </c>
      <c r="F162" s="526">
        <v>0.73251028806584362</v>
      </c>
    </row>
    <row r="163" spans="1:9" x14ac:dyDescent="0.25">
      <c r="A163" s="2">
        <v>161</v>
      </c>
      <c r="B163" s="351"/>
      <c r="C163" s="360"/>
      <c r="D163" s="361"/>
      <c r="E163" s="360"/>
      <c r="F163" s="526"/>
    </row>
    <row r="164" spans="1:9" s="94" customFormat="1" hidden="1" x14ac:dyDescent="0.25">
      <c r="A164" s="94">
        <v>162</v>
      </c>
      <c r="B164" s="107" t="s">
        <v>149</v>
      </c>
      <c r="C164" s="299"/>
      <c r="D164" s="296"/>
      <c r="E164" s="295"/>
      <c r="F164" s="530"/>
    </row>
    <row r="165" spans="1:9" hidden="1" x14ac:dyDescent="0.25">
      <c r="A165" s="2">
        <v>163</v>
      </c>
      <c r="B165" s="2" t="s">
        <v>140</v>
      </c>
      <c r="C165" s="300"/>
      <c r="D165" s="298"/>
      <c r="E165" s="297"/>
      <c r="F165" s="529"/>
    </row>
    <row r="166" spans="1:9" s="94" customFormat="1" hidden="1" x14ac:dyDescent="0.25">
      <c r="A166" s="94">
        <v>164</v>
      </c>
      <c r="B166" s="94" t="s">
        <v>98</v>
      </c>
      <c r="C166" s="299"/>
      <c r="D166" s="296"/>
      <c r="E166" s="295"/>
      <c r="F166" s="530">
        <v>0</v>
      </c>
    </row>
    <row r="167" spans="1:9" hidden="1" x14ac:dyDescent="0.25">
      <c r="A167" s="2">
        <v>165</v>
      </c>
      <c r="B167" s="2" t="s">
        <v>141</v>
      </c>
      <c r="C167" s="300"/>
      <c r="D167" s="298"/>
      <c r="E167" s="297"/>
      <c r="F167" s="529"/>
    </row>
    <row r="168" spans="1:9" s="94" customFormat="1" hidden="1" x14ac:dyDescent="0.25">
      <c r="A168" s="94">
        <v>166</v>
      </c>
      <c r="B168" s="94" t="s">
        <v>143</v>
      </c>
      <c r="C168" s="299">
        <v>31</v>
      </c>
      <c r="D168" s="296">
        <v>0.26956521739130435</v>
      </c>
      <c r="E168" s="295">
        <v>52</v>
      </c>
      <c r="F168" s="530">
        <v>0.45217391304347826</v>
      </c>
    </row>
    <row r="169" spans="1:9" hidden="1" x14ac:dyDescent="0.25">
      <c r="A169" s="2">
        <v>167</v>
      </c>
      <c r="B169" s="2" t="s">
        <v>144</v>
      </c>
      <c r="C169" s="300"/>
      <c r="D169" s="298"/>
      <c r="E169" s="297"/>
      <c r="F169" s="529"/>
    </row>
    <row r="170" spans="1:9" s="94" customFormat="1" hidden="1" x14ac:dyDescent="0.25">
      <c r="A170" s="94">
        <v>168</v>
      </c>
      <c r="B170" s="94" t="s">
        <v>142</v>
      </c>
      <c r="C170" s="299"/>
      <c r="D170" s="296"/>
      <c r="E170" s="295"/>
      <c r="F170" s="530"/>
    </row>
    <row r="171" spans="1:9" hidden="1" x14ac:dyDescent="0.25">
      <c r="A171" s="2">
        <v>170</v>
      </c>
      <c r="C171" s="300"/>
      <c r="D171" s="298"/>
      <c r="E171" s="297"/>
      <c r="F171" s="529"/>
      <c r="H171" s="2"/>
      <c r="I171" s="2"/>
    </row>
    <row r="172" spans="1:9" s="94" customFormat="1" x14ac:dyDescent="0.25">
      <c r="A172" s="2">
        <v>172</v>
      </c>
      <c r="B172" s="38" t="s">
        <v>266</v>
      </c>
      <c r="C172" s="301"/>
      <c r="D172" s="302"/>
      <c r="E172" s="301"/>
      <c r="F172" s="531"/>
    </row>
    <row r="173" spans="1:9" s="94" customFormat="1" ht="51" customHeight="1" x14ac:dyDescent="0.25">
      <c r="A173" s="2"/>
      <c r="B173" s="552" t="s">
        <v>617</v>
      </c>
      <c r="C173" s="552"/>
      <c r="D173" s="552"/>
      <c r="E173" s="552"/>
      <c r="F173" s="552"/>
    </row>
    <row r="174" spans="1:9" s="15" customFormat="1" x14ac:dyDescent="0.25">
      <c r="A174" s="2">
        <v>173</v>
      </c>
      <c r="B174" s="38" t="s">
        <v>365</v>
      </c>
      <c r="C174" s="303"/>
      <c r="D174" s="304"/>
      <c r="E174" s="303"/>
      <c r="F174" s="532"/>
    </row>
    <row r="175" spans="1:9" s="15" customFormat="1" x14ac:dyDescent="0.25">
      <c r="A175" s="2">
        <v>173.5</v>
      </c>
      <c r="B175" s="38"/>
      <c r="C175"/>
      <c r="D175"/>
      <c r="E175"/>
      <c r="F175" s="533"/>
    </row>
    <row r="176" spans="1:9" x14ac:dyDescent="0.25">
      <c r="A176" s="2">
        <v>174</v>
      </c>
      <c r="B176" s="37" t="s">
        <v>146</v>
      </c>
      <c r="C176" s="303"/>
      <c r="D176" s="304"/>
      <c r="E176" s="303"/>
      <c r="F176" s="532"/>
    </row>
  </sheetData>
  <mergeCells count="7">
    <mergeCell ref="B173:F173"/>
    <mergeCell ref="C6:D6"/>
    <mergeCell ref="E6:F6"/>
    <mergeCell ref="B1:F1"/>
    <mergeCell ref="A3:A5"/>
    <mergeCell ref="B3:B5"/>
    <mergeCell ref="C3:F3"/>
  </mergeCells>
  <printOptions horizontalCentered="1"/>
  <pageMargins left="0.25" right="0.25" top="0.75" bottom="0.75" header="0" footer="0.5"/>
  <pageSetup scale="70" fitToHeight="0" orientation="portrait" r:id="rId1"/>
  <headerFooter>
    <oddFooter xml:space="preserve">&amp;LMinnesota Office of Higher Education&amp;R&amp;P+38 </oddFooter>
  </headerFooter>
  <rowBreaks count="1" manualBreakCount="1">
    <brk id="59"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5"/>
  <sheetViews>
    <sheetView view="pageBreakPreview" zoomScale="90"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7" width="13.7109375" style="505" customWidth="1"/>
    <col min="8" max="8" width="13.7109375" style="496" customWidth="1"/>
    <col min="9" max="9" width="2" style="305" customWidth="1"/>
    <col min="10" max="10" width="10.7109375" style="496" customWidth="1"/>
    <col min="11" max="12" width="10.7109375" style="18" customWidth="1"/>
    <col min="13" max="13" width="10.7109375" style="2" customWidth="1"/>
    <col min="14" max="14" width="10.140625" style="2" bestFit="1" customWidth="1"/>
    <col min="17" max="16384" width="9.140625" style="2"/>
  </cols>
  <sheetData>
    <row r="1" spans="1:14" ht="18.75" x14ac:dyDescent="0.3">
      <c r="A1" s="60"/>
      <c r="B1" s="539" t="s">
        <v>598</v>
      </c>
      <c r="C1" s="539"/>
      <c r="D1" s="539"/>
      <c r="E1" s="539"/>
      <c r="F1" s="539"/>
      <c r="G1" s="539"/>
      <c r="H1" s="539"/>
      <c r="I1" s="539"/>
      <c r="J1" s="539"/>
      <c r="K1" s="539"/>
      <c r="L1" s="539"/>
      <c r="M1" s="539"/>
    </row>
    <row r="2" spans="1:14" ht="0.75" customHeight="1" x14ac:dyDescent="0.25">
      <c r="I2" s="16"/>
    </row>
    <row r="3" spans="1:14" s="64" customFormat="1" x14ac:dyDescent="0.25">
      <c r="A3" s="537" t="s">
        <v>258</v>
      </c>
      <c r="B3" s="538" t="s">
        <v>342</v>
      </c>
      <c r="C3" s="545" t="s">
        <v>613</v>
      </c>
      <c r="D3" s="545"/>
      <c r="E3" s="545"/>
      <c r="F3" s="545"/>
      <c r="G3" s="545"/>
      <c r="H3" s="545"/>
      <c r="I3" s="545"/>
      <c r="J3" s="545"/>
      <c r="K3" s="545"/>
      <c r="L3" s="545"/>
      <c r="M3" s="545"/>
    </row>
    <row r="4" spans="1:14" s="64" customFormat="1" ht="27" customHeight="1" x14ac:dyDescent="0.25">
      <c r="A4" s="537"/>
      <c r="B4" s="538"/>
      <c r="C4" s="506" t="s">
        <v>566</v>
      </c>
      <c r="D4" s="556" t="s">
        <v>307</v>
      </c>
      <c r="E4" s="556"/>
      <c r="F4" s="556"/>
      <c r="G4" s="556"/>
      <c r="H4" s="556"/>
      <c r="I4" s="288"/>
      <c r="J4" s="538" t="s">
        <v>313</v>
      </c>
      <c r="K4" s="538"/>
      <c r="L4" s="538"/>
      <c r="M4" s="538"/>
    </row>
    <row r="5" spans="1:14" s="62" customFormat="1" ht="60" x14ac:dyDescent="0.25">
      <c r="A5" s="537"/>
      <c r="B5" s="538"/>
      <c r="C5" s="507" t="s">
        <v>614</v>
      </c>
      <c r="D5" s="508" t="s">
        <v>308</v>
      </c>
      <c r="E5" s="508" t="s">
        <v>309</v>
      </c>
      <c r="F5" s="508" t="s">
        <v>310</v>
      </c>
      <c r="G5" s="508" t="s">
        <v>311</v>
      </c>
      <c r="H5" s="508" t="s">
        <v>312</v>
      </c>
      <c r="I5" s="306"/>
      <c r="J5" s="497" t="s">
        <v>615</v>
      </c>
      <c r="K5" s="284" t="s">
        <v>303</v>
      </c>
      <c r="L5" s="284" t="s">
        <v>304</v>
      </c>
      <c r="M5" s="281" t="s">
        <v>305</v>
      </c>
    </row>
    <row r="6" spans="1:14" s="63" customFormat="1" ht="12" x14ac:dyDescent="0.25">
      <c r="B6" s="280" t="s">
        <v>327</v>
      </c>
      <c r="C6" s="555" t="s">
        <v>340</v>
      </c>
      <c r="D6" s="555"/>
      <c r="E6" s="555"/>
      <c r="F6" s="555"/>
      <c r="G6" s="555"/>
      <c r="H6" s="555"/>
      <c r="I6" s="307"/>
      <c r="J6" s="543" t="s">
        <v>340</v>
      </c>
      <c r="K6" s="543"/>
      <c r="L6" s="543"/>
      <c r="M6" s="543"/>
    </row>
    <row r="7" spans="1:14" s="47" customFormat="1" x14ac:dyDescent="0.25">
      <c r="A7" s="278"/>
      <c r="B7" s="82" t="s">
        <v>328</v>
      </c>
      <c r="C7" s="509"/>
      <c r="D7" s="510"/>
      <c r="E7" s="510"/>
      <c r="F7" s="510"/>
      <c r="G7" s="510"/>
      <c r="H7" s="498"/>
      <c r="I7" s="366"/>
      <c r="J7" s="498"/>
      <c r="K7" s="367"/>
      <c r="L7" s="367"/>
      <c r="M7" s="368"/>
    </row>
    <row r="8" spans="1:14" s="15" customFormat="1" x14ac:dyDescent="0.25">
      <c r="A8" s="15">
        <v>1</v>
      </c>
      <c r="B8" s="347" t="s">
        <v>147</v>
      </c>
      <c r="C8" s="511"/>
      <c r="D8" s="511"/>
      <c r="E8" s="511"/>
      <c r="F8" s="511"/>
      <c r="G8" s="511"/>
      <c r="H8" s="499"/>
      <c r="I8" s="371"/>
      <c r="J8" s="499"/>
      <c r="K8" s="372"/>
      <c r="L8" s="372"/>
      <c r="M8" s="373"/>
    </row>
    <row r="9" spans="1:14" s="94" customFormat="1" x14ac:dyDescent="0.25">
      <c r="A9" s="94">
        <v>2</v>
      </c>
      <c r="B9" s="349" t="s">
        <v>18</v>
      </c>
      <c r="C9" s="512">
        <v>14070.472103004291</v>
      </c>
      <c r="D9" s="512">
        <v>11699.669117647059</v>
      </c>
      <c r="E9" s="512">
        <v>12073.753086419752</v>
      </c>
      <c r="F9" s="512">
        <v>14736.123711340206</v>
      </c>
      <c r="G9" s="512">
        <v>16729.083333333332</v>
      </c>
      <c r="H9" s="500">
        <v>17081.045454545456</v>
      </c>
      <c r="I9" s="473"/>
      <c r="J9" s="500">
        <v>12734.181528662421</v>
      </c>
      <c r="K9" s="375">
        <v>-5.5975047188134508E-2</v>
      </c>
      <c r="L9" s="375">
        <v>-2.2075093347221353E-3</v>
      </c>
      <c r="M9" s="376">
        <v>314</v>
      </c>
      <c r="N9" s="535"/>
    </row>
    <row r="10" spans="1:14" x14ac:dyDescent="0.25">
      <c r="A10" s="2">
        <v>3</v>
      </c>
      <c r="B10" s="351" t="s">
        <v>19</v>
      </c>
      <c r="C10" s="511">
        <v>14185.695652173914</v>
      </c>
      <c r="D10" s="511">
        <v>12804.746987951807</v>
      </c>
      <c r="E10" s="511">
        <v>13097.44</v>
      </c>
      <c r="F10" s="511">
        <v>16067.111111111111</v>
      </c>
      <c r="G10" s="511">
        <v>17206.321428571428</v>
      </c>
      <c r="H10" s="499">
        <v>17526</v>
      </c>
      <c r="I10" s="473"/>
      <c r="J10" s="501">
        <v>13328.873015873016</v>
      </c>
      <c r="K10" s="372">
        <v>1.8178855149975526E-2</v>
      </c>
      <c r="L10" s="372">
        <v>9.0390832464055659E-2</v>
      </c>
      <c r="M10" s="373">
        <v>126</v>
      </c>
      <c r="N10" s="6"/>
    </row>
    <row r="11" spans="1:14" s="94" customFormat="1" x14ac:dyDescent="0.25">
      <c r="A11" s="94">
        <v>4</v>
      </c>
      <c r="B11" s="349" t="s">
        <v>12</v>
      </c>
      <c r="C11" s="512">
        <v>14126.099378881987</v>
      </c>
      <c r="D11" s="512">
        <v>12100.013392857143</v>
      </c>
      <c r="E11" s="512">
        <v>12711.363636363636</v>
      </c>
      <c r="F11" s="512">
        <v>15124.936507936507</v>
      </c>
      <c r="G11" s="512">
        <v>16695.864661654134</v>
      </c>
      <c r="H11" s="500">
        <v>16907.117647058825</v>
      </c>
      <c r="I11" s="473"/>
      <c r="J11" s="500">
        <v>13074.771739130434</v>
      </c>
      <c r="K11" s="375">
        <v>-7.2309506829231207E-3</v>
      </c>
      <c r="L11" s="375">
        <v>2.7241496709606183E-2</v>
      </c>
      <c r="M11" s="376">
        <v>460</v>
      </c>
      <c r="N11" s="536"/>
    </row>
    <row r="12" spans="1:14" x14ac:dyDescent="0.25">
      <c r="A12" s="2">
        <v>5</v>
      </c>
      <c r="B12" s="351" t="s">
        <v>30</v>
      </c>
      <c r="C12" s="511">
        <v>13564.174004192872</v>
      </c>
      <c r="D12" s="511">
        <v>12294.115879828327</v>
      </c>
      <c r="E12" s="511">
        <v>12129.14705882353</v>
      </c>
      <c r="F12" s="511">
        <v>14705.294736842105</v>
      </c>
      <c r="G12" s="511">
        <v>17007.32075471698</v>
      </c>
      <c r="H12" s="499">
        <v>17228.892857142859</v>
      </c>
      <c r="I12" s="371"/>
      <c r="J12" s="501">
        <v>12844.227272727272</v>
      </c>
      <c r="K12" s="372">
        <v>-1.1198191104009547E-2</v>
      </c>
      <c r="L12" s="372">
        <v>2.1390640751988155E-2</v>
      </c>
      <c r="M12" s="373">
        <v>396</v>
      </c>
      <c r="N12" s="6"/>
    </row>
    <row r="13" spans="1:14" s="94" customFormat="1" x14ac:dyDescent="0.25">
      <c r="A13" s="94">
        <v>6</v>
      </c>
      <c r="B13" s="349" t="s">
        <v>38</v>
      </c>
      <c r="C13" s="512">
        <v>14091.481668773704</v>
      </c>
      <c r="D13" s="512">
        <v>12460.202216066482</v>
      </c>
      <c r="E13" s="512">
        <v>12980.411290322581</v>
      </c>
      <c r="F13" s="512">
        <v>15623.39552238806</v>
      </c>
      <c r="G13" s="512">
        <v>17014.560747663552</v>
      </c>
      <c r="H13" s="500">
        <v>17301</v>
      </c>
      <c r="I13" s="371"/>
      <c r="J13" s="500">
        <v>13249.174474959613</v>
      </c>
      <c r="K13" s="375">
        <v>1.591592860758495E-2</v>
      </c>
      <c r="L13" s="375">
        <v>2.1063658100443972E-2</v>
      </c>
      <c r="M13" s="376">
        <v>619</v>
      </c>
      <c r="N13" s="536"/>
    </row>
    <row r="14" spans="1:14" x14ac:dyDescent="0.25">
      <c r="A14" s="2">
        <v>7</v>
      </c>
      <c r="B14" s="351" t="s">
        <v>20</v>
      </c>
      <c r="C14" s="511">
        <v>14528.535087719298</v>
      </c>
      <c r="D14" s="511">
        <v>12631.285714285714</v>
      </c>
      <c r="E14" s="511">
        <v>13695.625</v>
      </c>
      <c r="F14" s="511">
        <v>15613.341463414634</v>
      </c>
      <c r="G14" s="511">
        <v>17343.527777777777</v>
      </c>
      <c r="H14" s="499">
        <v>17536</v>
      </c>
      <c r="I14" s="371"/>
      <c r="J14" s="499">
        <v>13589.64534883721</v>
      </c>
      <c r="K14" s="372">
        <v>1.0362104521923321E-2</v>
      </c>
      <c r="L14" s="372">
        <v>2.9162699975061823E-2</v>
      </c>
      <c r="M14" s="373">
        <v>172</v>
      </c>
      <c r="N14" s="6"/>
    </row>
    <row r="15" spans="1:14" s="94" customFormat="1" x14ac:dyDescent="0.25">
      <c r="A15" s="94">
        <v>8</v>
      </c>
      <c r="B15" s="349" t="s">
        <v>17</v>
      </c>
      <c r="C15" s="512">
        <v>13590.451219512195</v>
      </c>
      <c r="D15" s="512">
        <v>12397.402173913044</v>
      </c>
      <c r="E15" s="512">
        <v>13793.75</v>
      </c>
      <c r="F15" s="512">
        <v>14779.727272727272</v>
      </c>
      <c r="G15" s="512">
        <v>17142</v>
      </c>
      <c r="H15" s="500">
        <v>16935.8</v>
      </c>
      <c r="I15" s="371"/>
      <c r="J15" s="500">
        <v>13132.186206896551</v>
      </c>
      <c r="K15" s="375">
        <v>5.2308755416127672E-2</v>
      </c>
      <c r="L15" s="375">
        <v>9.403658065249032E-2</v>
      </c>
      <c r="M15" s="376">
        <v>145</v>
      </c>
      <c r="N15" s="536"/>
    </row>
    <row r="16" spans="1:14" x14ac:dyDescent="0.25">
      <c r="A16" s="2">
        <v>9</v>
      </c>
      <c r="B16" s="351" t="s">
        <v>24</v>
      </c>
      <c r="C16" s="511">
        <v>13477.5</v>
      </c>
      <c r="D16" s="511">
        <v>12123.804347826086</v>
      </c>
      <c r="E16" s="511">
        <v>12629.032258064517</v>
      </c>
      <c r="F16" s="511">
        <v>14993.65909090909</v>
      </c>
      <c r="G16" s="511">
        <v>16634.8</v>
      </c>
      <c r="H16" s="499">
        <v>16923</v>
      </c>
      <c r="I16" s="371"/>
      <c r="J16" s="499">
        <v>12790.169014084508</v>
      </c>
      <c r="K16" s="372">
        <v>3.433390784091328E-3</v>
      </c>
      <c r="L16" s="372">
        <v>2.3288664115229896E-2</v>
      </c>
      <c r="M16" s="373">
        <v>213</v>
      </c>
      <c r="N16" s="6"/>
    </row>
    <row r="17" spans="1:14" s="94" customFormat="1" x14ac:dyDescent="0.25">
      <c r="A17" s="94">
        <v>10</v>
      </c>
      <c r="B17" s="349" t="s">
        <v>31</v>
      </c>
      <c r="C17" s="512">
        <v>13147.946601941747</v>
      </c>
      <c r="D17" s="512">
        <v>11784.782178217822</v>
      </c>
      <c r="E17" s="512">
        <v>11993.794871794871</v>
      </c>
      <c r="F17" s="512">
        <v>14747.724137931034</v>
      </c>
      <c r="G17" s="512">
        <v>16760.444444444445</v>
      </c>
      <c r="H17" s="500">
        <v>17024</v>
      </c>
      <c r="I17" s="371"/>
      <c r="J17" s="500">
        <v>12341.449704142013</v>
      </c>
      <c r="K17" s="375">
        <v>2.746343336795265E-2</v>
      </c>
      <c r="L17" s="375">
        <v>5.1036700636920784E-2</v>
      </c>
      <c r="M17" s="376">
        <v>169</v>
      </c>
      <c r="N17" s="536"/>
    </row>
    <row r="18" spans="1:14" x14ac:dyDescent="0.25">
      <c r="A18" s="2">
        <v>11</v>
      </c>
      <c r="B18" s="351" t="s">
        <v>16</v>
      </c>
      <c r="C18" s="511">
        <v>14422.297368421052</v>
      </c>
      <c r="D18" s="511">
        <v>12473.183098591549</v>
      </c>
      <c r="E18" s="511">
        <v>13168.597402597403</v>
      </c>
      <c r="F18" s="511">
        <v>15993.178571428571</v>
      </c>
      <c r="G18" s="511">
        <v>17076.936507936509</v>
      </c>
      <c r="H18" s="499">
        <v>17234.142857142859</v>
      </c>
      <c r="I18" s="371"/>
      <c r="J18" s="499">
        <v>13384.698181818181</v>
      </c>
      <c r="K18" s="372">
        <v>-2.070357798942335E-2</v>
      </c>
      <c r="L18" s="372">
        <v>2.964296125584176E-2</v>
      </c>
      <c r="M18" s="373">
        <v>275</v>
      </c>
      <c r="N18" s="6"/>
    </row>
    <row r="19" spans="1:14" s="94" customFormat="1" x14ac:dyDescent="0.25">
      <c r="A19" s="94">
        <v>12</v>
      </c>
      <c r="B19" s="349" t="s">
        <v>10</v>
      </c>
      <c r="C19" s="512">
        <v>13794.54854368932</v>
      </c>
      <c r="D19" s="512">
        <v>11626.313432835821</v>
      </c>
      <c r="E19" s="512">
        <v>12724.461538461539</v>
      </c>
      <c r="F19" s="512">
        <v>14889.09090909091</v>
      </c>
      <c r="G19" s="512">
        <v>16391.878787878788</v>
      </c>
      <c r="H19" s="500">
        <v>17219</v>
      </c>
      <c r="I19" s="371"/>
      <c r="J19" s="500">
        <v>13006.937888198758</v>
      </c>
      <c r="K19" s="375">
        <v>6.0806214583490004E-2</v>
      </c>
      <c r="L19" s="375">
        <v>0.17634780989865129</v>
      </c>
      <c r="M19" s="376">
        <v>161</v>
      </c>
      <c r="N19" s="536"/>
    </row>
    <row r="20" spans="1:14" x14ac:dyDescent="0.25">
      <c r="A20" s="2">
        <v>13</v>
      </c>
      <c r="B20" s="351" t="s">
        <v>39</v>
      </c>
      <c r="C20" s="511">
        <v>13918.676567656767</v>
      </c>
      <c r="D20" s="511">
        <v>12370.970149253732</v>
      </c>
      <c r="E20" s="511">
        <v>13021.836363636363</v>
      </c>
      <c r="F20" s="511">
        <v>15277.229166666666</v>
      </c>
      <c r="G20" s="511">
        <v>16759</v>
      </c>
      <c r="H20" s="499">
        <v>16972</v>
      </c>
      <c r="I20" s="371"/>
      <c r="J20" s="499">
        <v>13110.62447257384</v>
      </c>
      <c r="K20" s="372">
        <v>3.5389889245712958E-2</v>
      </c>
      <c r="L20" s="372">
        <v>7.8998306270804175E-2</v>
      </c>
      <c r="M20" s="373">
        <v>237</v>
      </c>
      <c r="N20" s="6"/>
    </row>
    <row r="21" spans="1:14" s="94" customFormat="1" x14ac:dyDescent="0.25">
      <c r="A21" s="94">
        <v>14</v>
      </c>
      <c r="B21" s="349" t="s">
        <v>36</v>
      </c>
      <c r="C21" s="512">
        <v>13505.788079470198</v>
      </c>
      <c r="D21" s="512">
        <v>11801.028169014084</v>
      </c>
      <c r="E21" s="512">
        <v>11915.772727272728</v>
      </c>
      <c r="F21" s="512">
        <v>15231</v>
      </c>
      <c r="G21" s="512">
        <v>16946.714285714286</v>
      </c>
      <c r="H21" s="500">
        <v>17210</v>
      </c>
      <c r="I21" s="371"/>
      <c r="J21" s="500">
        <v>12571.64705882353</v>
      </c>
      <c r="K21" s="375">
        <v>1.5631991081733299E-2</v>
      </c>
      <c r="L21" s="375">
        <v>0.16790323559001474</v>
      </c>
      <c r="M21" s="376">
        <v>119</v>
      </c>
      <c r="N21" s="536"/>
    </row>
    <row r="22" spans="1:14" x14ac:dyDescent="0.25">
      <c r="A22" s="2">
        <v>15</v>
      </c>
      <c r="B22" s="351" t="s">
        <v>37</v>
      </c>
      <c r="C22" s="511">
        <v>13270.788343558283</v>
      </c>
      <c r="D22" s="511">
        <v>12657.391949152543</v>
      </c>
      <c r="E22" s="511">
        <v>13679.738095238095</v>
      </c>
      <c r="F22" s="511">
        <v>15065.518518518518</v>
      </c>
      <c r="G22" s="511">
        <v>16937.5</v>
      </c>
      <c r="H22" s="499">
        <v>17292</v>
      </c>
      <c r="I22" s="371"/>
      <c r="J22" s="499">
        <v>13011.352459016392</v>
      </c>
      <c r="K22" s="372">
        <v>1.8374004697369717E-2</v>
      </c>
      <c r="L22" s="372">
        <v>2.940640783533266E-2</v>
      </c>
      <c r="M22" s="373">
        <v>610</v>
      </c>
      <c r="N22" s="6"/>
    </row>
    <row r="23" spans="1:14" s="94" customFormat="1" x14ac:dyDescent="0.25">
      <c r="A23" s="94">
        <v>16</v>
      </c>
      <c r="B23" s="349" t="s">
        <v>26</v>
      </c>
      <c r="C23" s="512">
        <v>14133.456140350878</v>
      </c>
      <c r="D23" s="512">
        <v>12734.1</v>
      </c>
      <c r="E23" s="512">
        <v>13410.794117647059</v>
      </c>
      <c r="F23" s="512">
        <v>15803.39393939394</v>
      </c>
      <c r="G23" s="512">
        <v>17425.777777777777</v>
      </c>
      <c r="H23" s="500">
        <v>17825</v>
      </c>
      <c r="I23" s="371"/>
      <c r="J23" s="500">
        <v>13579.639455782313</v>
      </c>
      <c r="K23" s="375">
        <v>2.0395019749464893E-2</v>
      </c>
      <c r="L23" s="375">
        <v>4.9186656082609748E-2</v>
      </c>
      <c r="M23" s="376">
        <v>147</v>
      </c>
      <c r="N23" s="536"/>
    </row>
    <row r="24" spans="1:14" x14ac:dyDescent="0.25">
      <c r="A24" s="2">
        <v>17</v>
      </c>
      <c r="B24" s="351" t="s">
        <v>33</v>
      </c>
      <c r="C24" s="511">
        <v>13978.559471365639</v>
      </c>
      <c r="D24" s="511">
        <v>12141.474226804125</v>
      </c>
      <c r="E24" s="511">
        <v>12893.941176470587</v>
      </c>
      <c r="F24" s="511">
        <v>15426.732142857143</v>
      </c>
      <c r="G24" s="511">
        <v>17286.39393939394</v>
      </c>
      <c r="H24" s="499">
        <v>17524</v>
      </c>
      <c r="I24" s="371"/>
      <c r="J24" s="499">
        <v>13262.106951871658</v>
      </c>
      <c r="K24" s="372">
        <v>6.9269517208658815E-3</v>
      </c>
      <c r="L24" s="372">
        <v>7.7088427257987702E-2</v>
      </c>
      <c r="M24" s="373">
        <v>187</v>
      </c>
      <c r="N24" s="6"/>
    </row>
    <row r="25" spans="1:14" s="94" customFormat="1" x14ac:dyDescent="0.25">
      <c r="A25" s="94">
        <v>18</v>
      </c>
      <c r="B25" s="349" t="s">
        <v>28</v>
      </c>
      <c r="C25" s="512">
        <v>13782.684210526315</v>
      </c>
      <c r="D25" s="512">
        <v>12219.474226804125</v>
      </c>
      <c r="E25" s="512">
        <v>12501.076923076924</v>
      </c>
      <c r="F25" s="512">
        <v>15053.568421052632</v>
      </c>
      <c r="G25" s="512">
        <v>16893.929577464787</v>
      </c>
      <c r="H25" s="500">
        <v>17204.666666666668</v>
      </c>
      <c r="I25" s="371"/>
      <c r="J25" s="500">
        <v>13012.945504087193</v>
      </c>
      <c r="K25" s="375">
        <v>-4.0664397003902231E-3</v>
      </c>
      <c r="L25" s="375">
        <v>5.5921447046494155E-3</v>
      </c>
      <c r="M25" s="376">
        <v>367</v>
      </c>
      <c r="N25" s="536"/>
    </row>
    <row r="26" spans="1:14" x14ac:dyDescent="0.25">
      <c r="A26" s="2">
        <v>19</v>
      </c>
      <c r="B26" s="351" t="s">
        <v>15</v>
      </c>
      <c r="C26" s="511">
        <v>14292.52302631579</v>
      </c>
      <c r="D26" s="511">
        <v>12438.011627906977</v>
      </c>
      <c r="E26" s="511">
        <v>13492.759615384615</v>
      </c>
      <c r="F26" s="511">
        <v>15493.460784313726</v>
      </c>
      <c r="G26" s="511">
        <v>17265.526881720431</v>
      </c>
      <c r="H26" s="499">
        <v>17481.823529411766</v>
      </c>
      <c r="I26" s="371"/>
      <c r="J26" s="499">
        <v>13346.092672413793</v>
      </c>
      <c r="K26" s="372">
        <v>-1.1966411710033098E-2</v>
      </c>
      <c r="L26" s="372">
        <v>3.5132518729657836E-2</v>
      </c>
      <c r="M26" s="373">
        <v>464</v>
      </c>
      <c r="N26" s="6"/>
    </row>
    <row r="27" spans="1:14" s="94" customFormat="1" x14ac:dyDescent="0.25">
      <c r="A27" s="94">
        <v>20</v>
      </c>
      <c r="B27" s="349" t="s">
        <v>13</v>
      </c>
      <c r="C27" s="512">
        <v>14281.254491017964</v>
      </c>
      <c r="D27" s="512">
        <v>12915.982035928144</v>
      </c>
      <c r="E27" s="512">
        <v>13271.283018867925</v>
      </c>
      <c r="F27" s="512">
        <v>15987.054545454546</v>
      </c>
      <c r="G27" s="512">
        <v>17353.674418604653</v>
      </c>
      <c r="H27" s="500">
        <v>17756</v>
      </c>
      <c r="I27" s="371"/>
      <c r="J27" s="500">
        <v>13598.672727272728</v>
      </c>
      <c r="K27" s="375">
        <v>3.8185605777795173E-2</v>
      </c>
      <c r="L27" s="375">
        <v>5.3274875098163532E-2</v>
      </c>
      <c r="M27" s="376">
        <v>275</v>
      </c>
      <c r="N27" s="536"/>
    </row>
    <row r="28" spans="1:14" x14ac:dyDescent="0.25">
      <c r="A28" s="2">
        <v>21</v>
      </c>
      <c r="B28" s="351" t="s">
        <v>35</v>
      </c>
      <c r="C28" s="511">
        <v>13997.023923444976</v>
      </c>
      <c r="D28" s="511">
        <v>11997.25352112676</v>
      </c>
      <c r="E28" s="511">
        <v>12506.74358974359</v>
      </c>
      <c r="F28" s="511">
        <v>15093.792452830188</v>
      </c>
      <c r="G28" s="511">
        <v>17004.46875</v>
      </c>
      <c r="H28" s="499">
        <v>17264</v>
      </c>
      <c r="I28" s="371"/>
      <c r="J28" s="499">
        <v>13126.006134969326</v>
      </c>
      <c r="K28" s="372">
        <v>-5.0374992243690242E-3</v>
      </c>
      <c r="L28" s="372">
        <v>2.8171027237048785E-2</v>
      </c>
      <c r="M28" s="373">
        <v>163</v>
      </c>
      <c r="N28" s="6"/>
    </row>
    <row r="29" spans="1:14" s="94" customFormat="1" x14ac:dyDescent="0.25">
      <c r="A29" s="94">
        <v>22</v>
      </c>
      <c r="B29" s="349" t="s">
        <v>25</v>
      </c>
      <c r="C29" s="512">
        <v>13739.340425531915</v>
      </c>
      <c r="D29" s="512">
        <v>12473.16</v>
      </c>
      <c r="E29" s="512">
        <v>12888.3125</v>
      </c>
      <c r="F29" s="512">
        <v>15625.083333333334</v>
      </c>
      <c r="G29" s="512">
        <v>17116.5</v>
      </c>
      <c r="H29" s="500">
        <v>17182</v>
      </c>
      <c r="I29" s="371"/>
      <c r="J29" s="501">
        <v>13043.23076923077</v>
      </c>
      <c r="K29" s="375">
        <v>1.0496961027371299E-2</v>
      </c>
      <c r="L29" s="375">
        <v>0.17546069266285347</v>
      </c>
      <c r="M29" s="376">
        <v>78</v>
      </c>
      <c r="N29" s="536"/>
    </row>
    <row r="30" spans="1:14" x14ac:dyDescent="0.25">
      <c r="A30" s="2">
        <v>23</v>
      </c>
      <c r="B30" s="351" t="s">
        <v>21</v>
      </c>
      <c r="C30" s="511">
        <v>12375.666666666666</v>
      </c>
      <c r="D30" s="511">
        <v>11915.96</v>
      </c>
      <c r="E30" s="511">
        <v>11826.25</v>
      </c>
      <c r="F30" s="511">
        <v>12991</v>
      </c>
      <c r="G30" s="511">
        <v>16040</v>
      </c>
      <c r="H30" s="499">
        <v>16040</v>
      </c>
      <c r="I30" s="371"/>
      <c r="J30" s="499">
        <v>11956.885714285714</v>
      </c>
      <c r="K30" s="372">
        <v>5.7487857309168833E-2</v>
      </c>
      <c r="L30" s="372">
        <v>3.1968147813971726E-2</v>
      </c>
      <c r="M30" s="373">
        <v>35</v>
      </c>
      <c r="N30" s="6"/>
    </row>
    <row r="31" spans="1:14" s="94" customFormat="1" x14ac:dyDescent="0.25">
      <c r="A31" s="94">
        <v>24</v>
      </c>
      <c r="B31" s="349" t="s">
        <v>14</v>
      </c>
      <c r="C31" s="512">
        <v>13922.868421052632</v>
      </c>
      <c r="D31" s="512">
        <v>12280.047619047618</v>
      </c>
      <c r="E31" s="512">
        <v>11075</v>
      </c>
      <c r="F31" s="512">
        <v>15655.8</v>
      </c>
      <c r="G31" s="512">
        <v>17057.555555555555</v>
      </c>
      <c r="H31" s="500">
        <v>17241</v>
      </c>
      <c r="I31" s="371"/>
      <c r="J31" s="500">
        <v>12796.785714285714</v>
      </c>
      <c r="K31" s="375">
        <v>-8.9595887329346757E-3</v>
      </c>
      <c r="L31" s="375">
        <v>4.1510462657159852E-2</v>
      </c>
      <c r="M31" s="376">
        <v>28</v>
      </c>
      <c r="N31" s="536"/>
    </row>
    <row r="32" spans="1:14" x14ac:dyDescent="0.25">
      <c r="A32" s="2">
        <v>25</v>
      </c>
      <c r="B32" s="351" t="s">
        <v>32</v>
      </c>
      <c r="C32" s="511">
        <v>14061.497354497353</v>
      </c>
      <c r="D32" s="511">
        <v>11954.617486338799</v>
      </c>
      <c r="E32" s="511">
        <v>12869.608247422681</v>
      </c>
      <c r="F32" s="511">
        <v>14737.470198675497</v>
      </c>
      <c r="G32" s="511">
        <v>16949.953703703704</v>
      </c>
      <c r="H32" s="499">
        <v>17173.892857142859</v>
      </c>
      <c r="I32" s="371"/>
      <c r="J32" s="499">
        <v>13135.510440835267</v>
      </c>
      <c r="K32" s="372">
        <v>-1.4159809058422512E-2</v>
      </c>
      <c r="L32" s="372">
        <v>6.4006137879517144E-2</v>
      </c>
      <c r="M32" s="373">
        <v>431</v>
      </c>
      <c r="N32" s="6"/>
    </row>
    <row r="33" spans="1:14" s="94" customFormat="1" x14ac:dyDescent="0.25">
      <c r="A33" s="94">
        <v>26</v>
      </c>
      <c r="B33" s="349" t="s">
        <v>29</v>
      </c>
      <c r="C33" s="512">
        <v>14113.691358024691</v>
      </c>
      <c r="D33" s="512">
        <v>12664.193548387097</v>
      </c>
      <c r="E33" s="512">
        <v>13236.942307692309</v>
      </c>
      <c r="F33" s="512">
        <v>15260.960784313726</v>
      </c>
      <c r="G33" s="512">
        <v>17280.448979591838</v>
      </c>
      <c r="H33" s="500">
        <v>17442</v>
      </c>
      <c r="I33" s="371"/>
      <c r="J33" s="500">
        <v>13292.945736434109</v>
      </c>
      <c r="K33" s="375">
        <v>1.6925708510410642E-2</v>
      </c>
      <c r="L33" s="375">
        <v>6.4181806260162677E-2</v>
      </c>
      <c r="M33" s="376">
        <v>258</v>
      </c>
      <c r="N33" s="536"/>
    </row>
    <row r="34" spans="1:14" x14ac:dyDescent="0.25">
      <c r="A34" s="2">
        <v>27</v>
      </c>
      <c r="B34" s="351" t="s">
        <v>34</v>
      </c>
      <c r="C34" s="511">
        <v>14530.534562211982</v>
      </c>
      <c r="D34" s="511">
        <v>12322.833333333334</v>
      </c>
      <c r="E34" s="511">
        <v>13575.42718446602</v>
      </c>
      <c r="F34" s="511">
        <v>15484.732824427481</v>
      </c>
      <c r="G34" s="511">
        <v>17308.75221238938</v>
      </c>
      <c r="H34" s="499">
        <v>17488.125</v>
      </c>
      <c r="I34" s="371"/>
      <c r="J34" s="499">
        <v>13468.879746835442</v>
      </c>
      <c r="K34" s="372">
        <v>2.0195955453363279E-2</v>
      </c>
      <c r="L34" s="372">
        <v>5.9511493647497193E-2</v>
      </c>
      <c r="M34" s="373">
        <v>474</v>
      </c>
      <c r="N34" s="6"/>
    </row>
    <row r="35" spans="1:14" s="94" customFormat="1" x14ac:dyDescent="0.25">
      <c r="A35" s="94">
        <v>28</v>
      </c>
      <c r="B35" s="349" t="s">
        <v>22</v>
      </c>
      <c r="C35" s="512">
        <v>14328.913716814159</v>
      </c>
      <c r="D35" s="512">
        <v>12331.726190476191</v>
      </c>
      <c r="E35" s="512">
        <v>13133.108108108108</v>
      </c>
      <c r="F35" s="512">
        <v>15420.095744680852</v>
      </c>
      <c r="G35" s="512">
        <v>17042.064102564102</v>
      </c>
      <c r="H35" s="500">
        <v>17218.92105263158</v>
      </c>
      <c r="I35" s="371"/>
      <c r="J35" s="500">
        <v>13372.229166666666</v>
      </c>
      <c r="K35" s="375">
        <v>4.0997054957285339E-2</v>
      </c>
      <c r="L35" s="375">
        <v>7.7413223672028186E-2</v>
      </c>
      <c r="M35" s="376">
        <v>336</v>
      </c>
      <c r="N35" s="536"/>
    </row>
    <row r="36" spans="1:14" x14ac:dyDescent="0.25">
      <c r="A36" s="2">
        <v>29</v>
      </c>
      <c r="B36" s="351" t="s">
        <v>23</v>
      </c>
      <c r="C36" s="511">
        <v>12825.00837520938</v>
      </c>
      <c r="D36" s="511">
        <v>12363.275330396476</v>
      </c>
      <c r="E36" s="511">
        <v>12921.253731343284</v>
      </c>
      <c r="F36" s="511">
        <v>14502.357142857143</v>
      </c>
      <c r="G36" s="511">
        <v>16543.68181818182</v>
      </c>
      <c r="H36" s="499">
        <v>17068.25</v>
      </c>
      <c r="I36" s="371"/>
      <c r="J36" s="499">
        <v>12589.253996447602</v>
      </c>
      <c r="K36" s="372">
        <v>9.3900013058134668E-4</v>
      </c>
      <c r="L36" s="372">
        <v>5.1662945072597832E-2</v>
      </c>
      <c r="M36" s="373">
        <v>563</v>
      </c>
      <c r="N36" s="6"/>
    </row>
    <row r="37" spans="1:14" s="94" customFormat="1" x14ac:dyDescent="0.25">
      <c r="A37" s="94">
        <v>30</v>
      </c>
      <c r="B37" s="349" t="s">
        <v>27</v>
      </c>
      <c r="C37" s="512">
        <v>14290.081690140845</v>
      </c>
      <c r="D37" s="512">
        <v>12184.401459854014</v>
      </c>
      <c r="E37" s="512">
        <v>12290.897435897436</v>
      </c>
      <c r="F37" s="512">
        <v>15748.505494505494</v>
      </c>
      <c r="G37" s="512">
        <v>16818.8</v>
      </c>
      <c r="H37" s="500">
        <v>17218.892857142859</v>
      </c>
      <c r="I37" s="371"/>
      <c r="J37" s="500">
        <v>13414.689138576779</v>
      </c>
      <c r="K37" s="375">
        <v>3.925798225450472E-2</v>
      </c>
      <c r="L37" s="375">
        <v>0.10654100622170715</v>
      </c>
      <c r="M37" s="376">
        <v>267</v>
      </c>
      <c r="N37" s="536"/>
    </row>
    <row r="38" spans="1:14" x14ac:dyDescent="0.25">
      <c r="A38" s="2">
        <v>31</v>
      </c>
      <c r="B38" s="351" t="s">
        <v>11</v>
      </c>
      <c r="C38" s="511">
        <v>14502.628571428571</v>
      </c>
      <c r="D38" s="511">
        <v>11196.85294117647</v>
      </c>
      <c r="E38" s="511">
        <v>12228.15</v>
      </c>
      <c r="F38" s="511">
        <v>15387.108108108108</v>
      </c>
      <c r="G38" s="511">
        <v>16975.705882352941</v>
      </c>
      <c r="H38" s="499">
        <v>17241</v>
      </c>
      <c r="I38" s="371"/>
      <c r="J38" s="499">
        <v>13127.241758241758</v>
      </c>
      <c r="K38" s="372">
        <v>3.0217509792055619E-2</v>
      </c>
      <c r="L38" s="372">
        <v>6.890423165362769E-2</v>
      </c>
      <c r="M38" s="373">
        <v>91</v>
      </c>
      <c r="N38" s="6"/>
    </row>
    <row r="39" spans="1:14" x14ac:dyDescent="0.25">
      <c r="A39" s="2">
        <v>33</v>
      </c>
      <c r="B39" s="347"/>
      <c r="C39" s="513"/>
      <c r="D39" s="513"/>
      <c r="E39" s="513"/>
      <c r="F39" s="513"/>
      <c r="G39" s="513"/>
      <c r="H39" s="390"/>
      <c r="I39" s="378"/>
      <c r="J39" s="390"/>
      <c r="K39" s="379"/>
      <c r="L39" s="379"/>
      <c r="M39" s="380"/>
    </row>
    <row r="40" spans="1:14" s="107" customFormat="1" x14ac:dyDescent="0.25">
      <c r="A40" s="107">
        <v>34</v>
      </c>
      <c r="B40" s="352" t="s">
        <v>3</v>
      </c>
      <c r="C40" s="514"/>
      <c r="D40" s="514"/>
      <c r="E40" s="514"/>
      <c r="F40" s="514"/>
      <c r="G40" s="514"/>
      <c r="H40" s="391"/>
      <c r="I40" s="378"/>
      <c r="J40" s="391"/>
      <c r="K40" s="382"/>
      <c r="L40" s="382"/>
      <c r="M40" s="383"/>
    </row>
    <row r="41" spans="1:14" x14ac:dyDescent="0.25">
      <c r="A41" s="2">
        <v>35</v>
      </c>
      <c r="B41" s="351" t="s">
        <v>4</v>
      </c>
      <c r="C41" s="511">
        <v>16193.785834738617</v>
      </c>
      <c r="D41" s="511">
        <v>12250.064220183487</v>
      </c>
      <c r="E41" s="511">
        <v>12656.546391752578</v>
      </c>
      <c r="F41" s="511">
        <v>16082.12030075188</v>
      </c>
      <c r="G41" s="511">
        <v>19096.321917808218</v>
      </c>
      <c r="H41" s="499">
        <v>19564.703703703704</v>
      </c>
      <c r="I41" s="371"/>
      <c r="J41" s="499">
        <v>13869.805309734513</v>
      </c>
      <c r="K41" s="372">
        <v>1.5818238018131092E-2</v>
      </c>
      <c r="L41" s="372">
        <v>6.9379029509834655E-2</v>
      </c>
      <c r="M41" s="373">
        <v>339</v>
      </c>
    </row>
    <row r="42" spans="1:14" s="94" customFormat="1" x14ac:dyDescent="0.25">
      <c r="A42" s="94">
        <v>36</v>
      </c>
      <c r="B42" s="349" t="s">
        <v>9</v>
      </c>
      <c r="C42" s="512">
        <v>13583.08695652174</v>
      </c>
      <c r="D42" s="512">
        <v>12841.12</v>
      </c>
      <c r="E42" s="512">
        <v>12415.90909090909</v>
      </c>
      <c r="F42" s="512">
        <v>16128.8</v>
      </c>
      <c r="G42" s="512">
        <v>15626</v>
      </c>
      <c r="H42" s="500">
        <v>18441</v>
      </c>
      <c r="I42" s="371"/>
      <c r="J42" s="500">
        <v>13127.975609756097</v>
      </c>
      <c r="K42" s="375">
        <v>9.890181772717499E-3</v>
      </c>
      <c r="L42" s="375">
        <v>2.7923728203646192E-2</v>
      </c>
      <c r="M42" s="376">
        <v>41</v>
      </c>
    </row>
    <row r="43" spans="1:14" x14ac:dyDescent="0.25">
      <c r="A43" s="2">
        <v>37</v>
      </c>
      <c r="B43" s="351" t="s">
        <v>487</v>
      </c>
      <c r="C43" s="511">
        <v>16335.91788321168</v>
      </c>
      <c r="D43" s="511">
        <v>12219.972881355932</v>
      </c>
      <c r="E43" s="511">
        <v>13492.975728155339</v>
      </c>
      <c r="F43" s="511">
        <v>16168.701333333333</v>
      </c>
      <c r="G43" s="511">
        <v>18602.247596153848</v>
      </c>
      <c r="H43" s="499">
        <v>18948.88068181818</v>
      </c>
      <c r="I43" s="371"/>
      <c r="J43" s="499">
        <v>14209.712328767124</v>
      </c>
      <c r="K43" s="372">
        <v>3.1919808608665834E-2</v>
      </c>
      <c r="L43" s="372">
        <v>0.11710098251796164</v>
      </c>
      <c r="M43" s="373">
        <v>876</v>
      </c>
    </row>
    <row r="44" spans="1:14" s="94" customFormat="1" x14ac:dyDescent="0.25">
      <c r="A44" s="94">
        <v>38</v>
      </c>
      <c r="B44" s="349" t="s">
        <v>488</v>
      </c>
      <c r="C44" s="512">
        <v>16103.586142322098</v>
      </c>
      <c r="D44" s="512">
        <v>12019.515463917525</v>
      </c>
      <c r="E44" s="512">
        <v>12749.394736842105</v>
      </c>
      <c r="F44" s="512">
        <v>16450.261904761905</v>
      </c>
      <c r="G44" s="512">
        <v>18535.389705882353</v>
      </c>
      <c r="H44" s="500">
        <v>18898.202020202021</v>
      </c>
      <c r="I44" s="371"/>
      <c r="J44" s="500">
        <v>14072.173913043478</v>
      </c>
      <c r="K44" s="375">
        <v>2.9605367186510634E-2</v>
      </c>
      <c r="L44" s="375">
        <v>0.11410821287023443</v>
      </c>
      <c r="M44" s="376">
        <v>299</v>
      </c>
    </row>
    <row r="45" spans="1:14" x14ac:dyDescent="0.25">
      <c r="A45" s="2">
        <v>39</v>
      </c>
      <c r="B45" s="351" t="s">
        <v>6</v>
      </c>
      <c r="C45" s="511">
        <v>15916.921422663358</v>
      </c>
      <c r="D45" s="511">
        <v>12551.560553633219</v>
      </c>
      <c r="E45" s="511">
        <v>13531.868131868132</v>
      </c>
      <c r="F45" s="511">
        <v>16093.396153846154</v>
      </c>
      <c r="G45" s="511">
        <v>18582.875471698113</v>
      </c>
      <c r="H45" s="499">
        <v>18988.788732394365</v>
      </c>
      <c r="I45" s="371"/>
      <c r="J45" s="499">
        <v>14055.381668946648</v>
      </c>
      <c r="K45" s="372">
        <v>3.2194960005992979E-2</v>
      </c>
      <c r="L45" s="372">
        <v>0.10149497245103301</v>
      </c>
      <c r="M45" s="373">
        <v>731</v>
      </c>
    </row>
    <row r="46" spans="1:14" s="94" customFormat="1" x14ac:dyDescent="0.25">
      <c r="A46" s="94">
        <v>40</v>
      </c>
      <c r="B46" s="349" t="s">
        <v>8</v>
      </c>
      <c r="C46" s="512">
        <v>15156.200819672131</v>
      </c>
      <c r="D46" s="512">
        <v>11780.46</v>
      </c>
      <c r="E46" s="512">
        <v>12186.9</v>
      </c>
      <c r="F46" s="512">
        <v>15835.434782608696</v>
      </c>
      <c r="G46" s="512">
        <v>18189.785714285714</v>
      </c>
      <c r="H46" s="500">
        <v>17597.96551724138</v>
      </c>
      <c r="I46" s="371"/>
      <c r="J46" s="500">
        <v>13642.415094339623</v>
      </c>
      <c r="K46" s="375">
        <v>0.10440873559543706</v>
      </c>
      <c r="L46" s="375">
        <v>0.12684867822824986</v>
      </c>
      <c r="M46" s="376">
        <v>159</v>
      </c>
    </row>
    <row r="47" spans="1:14" x14ac:dyDescent="0.25">
      <c r="A47" s="2">
        <v>41</v>
      </c>
      <c r="B47" s="351" t="s">
        <v>7</v>
      </c>
      <c r="C47" s="511">
        <v>17633.474912485413</v>
      </c>
      <c r="D47" s="511">
        <v>12631.876288659794</v>
      </c>
      <c r="E47" s="511">
        <v>13562.815217391304</v>
      </c>
      <c r="F47" s="511">
        <v>16711.306532663315</v>
      </c>
      <c r="G47" s="511">
        <v>19537.9670781893</v>
      </c>
      <c r="H47" s="499">
        <v>20201.508849557522</v>
      </c>
      <c r="I47" s="371"/>
      <c r="J47" s="499">
        <v>15385</v>
      </c>
      <c r="K47" s="372">
        <v>2.2101266129506802E-2</v>
      </c>
      <c r="L47" s="372">
        <v>0.1128077776503118</v>
      </c>
      <c r="M47" s="373">
        <v>388</v>
      </c>
    </row>
    <row r="48" spans="1:14" x14ac:dyDescent="0.25">
      <c r="A48" s="2">
        <v>43</v>
      </c>
      <c r="B48" s="351"/>
      <c r="C48" s="511"/>
      <c r="D48" s="511"/>
      <c r="E48" s="511"/>
      <c r="F48" s="511"/>
      <c r="G48" s="511"/>
      <c r="H48" s="499"/>
      <c r="I48" s="371"/>
      <c r="J48" s="499"/>
      <c r="K48" s="372"/>
      <c r="L48" s="372"/>
      <c r="M48" s="373"/>
    </row>
    <row r="49" spans="1:13" s="107" customFormat="1" x14ac:dyDescent="0.25">
      <c r="A49" s="107">
        <v>44</v>
      </c>
      <c r="B49" s="352" t="s">
        <v>40</v>
      </c>
      <c r="C49" s="514"/>
      <c r="D49" s="514"/>
      <c r="E49" s="514"/>
      <c r="F49" s="514"/>
      <c r="G49" s="514"/>
      <c r="H49" s="391"/>
      <c r="I49" s="378"/>
      <c r="J49" s="391"/>
      <c r="K49" s="382"/>
      <c r="L49" s="382"/>
      <c r="M49" s="383"/>
    </row>
    <row r="50" spans="1:13" x14ac:dyDescent="0.25">
      <c r="A50" s="2">
        <v>45</v>
      </c>
      <c r="B50" s="351" t="s">
        <v>608</v>
      </c>
      <c r="C50" s="511">
        <v>14978.288461538461</v>
      </c>
      <c r="D50" s="511">
        <v>9816.4137931034475</v>
      </c>
      <c r="E50" s="511">
        <v>10748.75</v>
      </c>
      <c r="F50" s="511">
        <v>13927.139534883721</v>
      </c>
      <c r="G50" s="511">
        <v>19519.837209302324</v>
      </c>
      <c r="H50" s="499">
        <v>20926.294117647059</v>
      </c>
      <c r="I50" s="371"/>
      <c r="J50" s="499">
        <v>11890.760416666666</v>
      </c>
      <c r="K50" s="372">
        <v>0.10048504757567844</v>
      </c>
      <c r="L50" s="372">
        <v>5.4396191242745751E-2</v>
      </c>
      <c r="M50" s="373">
        <v>96</v>
      </c>
    </row>
    <row r="51" spans="1:13" s="94" customFormat="1" x14ac:dyDescent="0.25">
      <c r="A51" s="94">
        <v>46</v>
      </c>
      <c r="B51" s="349" t="s">
        <v>609</v>
      </c>
      <c r="C51" s="512">
        <v>18974.071646341465</v>
      </c>
      <c r="D51" s="512">
        <v>11109.1775147929</v>
      </c>
      <c r="E51" s="512">
        <v>12517.658227848102</v>
      </c>
      <c r="F51" s="512">
        <v>16880.989208633095</v>
      </c>
      <c r="G51" s="512">
        <v>21984.519480519481</v>
      </c>
      <c r="H51" s="500">
        <v>23996.476190476191</v>
      </c>
      <c r="I51" s="371"/>
      <c r="J51" s="500">
        <v>14129.183471074381</v>
      </c>
      <c r="K51" s="375">
        <v>0.13767298984701437</v>
      </c>
      <c r="L51" s="375">
        <v>0.23121895220826727</v>
      </c>
      <c r="M51" s="376">
        <v>605</v>
      </c>
    </row>
    <row r="52" spans="1:13" x14ac:dyDescent="0.25">
      <c r="A52" s="2">
        <v>47</v>
      </c>
      <c r="B52" s="351" t="s">
        <v>610</v>
      </c>
      <c r="C52" s="511">
        <v>16049.831125827815</v>
      </c>
      <c r="D52" s="511">
        <v>9404.3877551020414</v>
      </c>
      <c r="E52" s="511">
        <v>10507.804878048781</v>
      </c>
      <c r="F52" s="511">
        <v>15017.067567567568</v>
      </c>
      <c r="G52" s="511">
        <v>19886.42528735632</v>
      </c>
      <c r="H52" s="499">
        <v>21843.764705882353</v>
      </c>
      <c r="I52" s="371"/>
      <c r="J52" s="499">
        <v>12212.792682926829</v>
      </c>
      <c r="K52" s="372">
        <v>8.6445329593282993E-2</v>
      </c>
      <c r="L52" s="372">
        <v>0.23241513832294824</v>
      </c>
      <c r="M52" s="373">
        <v>164</v>
      </c>
    </row>
    <row r="53" spans="1:13" s="94" customFormat="1" x14ac:dyDescent="0.25">
      <c r="A53" s="94">
        <v>48</v>
      </c>
      <c r="B53" s="349" t="s">
        <v>611</v>
      </c>
      <c r="C53" s="512">
        <v>20272.666666666668</v>
      </c>
      <c r="D53" s="512">
        <v>13528.222222222223</v>
      </c>
      <c r="E53" s="512">
        <v>13471.454545454546</v>
      </c>
      <c r="F53" s="512">
        <v>19113.588235294119</v>
      </c>
      <c r="G53" s="512">
        <v>22653.260869565216</v>
      </c>
      <c r="H53" s="500">
        <v>24458.666666666668</v>
      </c>
      <c r="I53" s="371"/>
      <c r="J53" s="500">
        <v>16077.594594594595</v>
      </c>
      <c r="K53" s="375">
        <v>0.20886050403491696</v>
      </c>
      <c r="L53" s="375">
        <v>0.30513576512115326</v>
      </c>
      <c r="M53" s="376">
        <v>37</v>
      </c>
    </row>
    <row r="54" spans="1:13" x14ac:dyDescent="0.25">
      <c r="A54" s="2">
        <v>49</v>
      </c>
      <c r="B54" s="351" t="s">
        <v>612</v>
      </c>
      <c r="C54" s="511">
        <v>18206.604927782497</v>
      </c>
      <c r="D54" s="511">
        <v>11001.586538461539</v>
      </c>
      <c r="E54" s="511">
        <v>12154.168750000001</v>
      </c>
      <c r="F54" s="511">
        <v>16705.524940617579</v>
      </c>
      <c r="G54" s="511">
        <v>21533.079505300353</v>
      </c>
      <c r="H54" s="499">
        <v>24043.748019017432</v>
      </c>
      <c r="I54" s="371"/>
      <c r="J54" s="499">
        <v>13395.868625756266</v>
      </c>
      <c r="K54" s="372">
        <v>0.12296838213675509</v>
      </c>
      <c r="L54" s="372">
        <v>0.2628021657881956</v>
      </c>
      <c r="M54" s="373">
        <v>1157</v>
      </c>
    </row>
    <row r="55" spans="1:13" x14ac:dyDescent="0.25">
      <c r="A55" s="2">
        <v>51</v>
      </c>
      <c r="B55" s="351"/>
      <c r="C55" s="511"/>
      <c r="D55" s="511"/>
      <c r="E55" s="511"/>
      <c r="F55" s="511"/>
      <c r="G55" s="511"/>
      <c r="H55" s="499"/>
      <c r="I55" s="371"/>
      <c r="J55" s="499"/>
      <c r="K55" s="372"/>
      <c r="L55" s="372"/>
      <c r="M55" s="373"/>
    </row>
    <row r="56" spans="1:13" s="107" customFormat="1" x14ac:dyDescent="0.25">
      <c r="A56" s="107">
        <v>52</v>
      </c>
      <c r="B56" s="352" t="s">
        <v>145</v>
      </c>
      <c r="C56" s="514"/>
      <c r="D56" s="514"/>
      <c r="E56" s="514"/>
      <c r="F56" s="514"/>
      <c r="G56" s="514"/>
      <c r="H56" s="391"/>
      <c r="I56" s="378"/>
      <c r="J56" s="391"/>
      <c r="K56" s="382"/>
      <c r="L56" s="382"/>
      <c r="M56" s="383"/>
    </row>
    <row r="57" spans="1:13" x14ac:dyDescent="0.25">
      <c r="A57" s="2">
        <v>53</v>
      </c>
      <c r="B57" s="351" t="s">
        <v>138</v>
      </c>
      <c r="C57" s="511">
        <v>16529</v>
      </c>
      <c r="D57" s="511">
        <v>16529</v>
      </c>
      <c r="E57" s="511">
        <v>16529</v>
      </c>
      <c r="F57" s="511" t="s">
        <v>299</v>
      </c>
      <c r="G57" s="511" t="s">
        <v>299</v>
      </c>
      <c r="H57" s="499" t="s">
        <v>299</v>
      </c>
      <c r="I57" s="371"/>
      <c r="J57" s="499">
        <v>16529</v>
      </c>
      <c r="K57" s="372">
        <v>0.65787029514484407</v>
      </c>
      <c r="L57" s="372">
        <v>0.46704816181622832</v>
      </c>
      <c r="M57" s="373">
        <v>28</v>
      </c>
    </row>
    <row r="58" spans="1:13" s="94" customFormat="1" x14ac:dyDescent="0.25">
      <c r="A58" s="94">
        <v>54</v>
      </c>
      <c r="B58" s="349" t="s">
        <v>139</v>
      </c>
      <c r="C58" s="512">
        <v>6162.8823529411766</v>
      </c>
      <c r="D58" s="512">
        <v>6162.8823529411766</v>
      </c>
      <c r="E58" s="512">
        <v>6162.8823529411766</v>
      </c>
      <c r="F58" s="512" t="s">
        <v>299</v>
      </c>
      <c r="G58" s="512" t="s">
        <v>299</v>
      </c>
      <c r="H58" s="500" t="s">
        <v>299</v>
      </c>
      <c r="I58" s="371"/>
      <c r="J58" s="501">
        <v>6162.8823529411766</v>
      </c>
      <c r="K58" s="375">
        <v>-0.33856910620432767</v>
      </c>
      <c r="L58" s="375">
        <v>-0.38941190006463378</v>
      </c>
      <c r="M58" s="376">
        <v>17</v>
      </c>
    </row>
    <row r="59" spans="1:13" s="94" customFormat="1" x14ac:dyDescent="0.25">
      <c r="A59" s="94">
        <v>56</v>
      </c>
      <c r="B59" s="349"/>
      <c r="C59" s="512"/>
      <c r="D59" s="512"/>
      <c r="E59" s="512"/>
      <c r="F59" s="512"/>
      <c r="G59" s="512"/>
      <c r="H59" s="500"/>
      <c r="I59" s="371"/>
      <c r="J59" s="500"/>
      <c r="K59" s="375"/>
      <c r="L59" s="375"/>
      <c r="M59" s="376"/>
    </row>
    <row r="60" spans="1:13" s="15" customFormat="1" x14ac:dyDescent="0.25">
      <c r="A60" s="15">
        <v>57</v>
      </c>
      <c r="B60" s="347" t="s">
        <v>148</v>
      </c>
      <c r="C60" s="513"/>
      <c r="D60" s="513"/>
      <c r="E60" s="513"/>
      <c r="F60" s="513"/>
      <c r="G60" s="513"/>
      <c r="H60" s="390"/>
      <c r="I60" s="378"/>
      <c r="J60" s="390"/>
      <c r="K60" s="379"/>
      <c r="L60" s="379"/>
      <c r="M60" s="380"/>
    </row>
    <row r="61" spans="1:13" s="94" customFormat="1" x14ac:dyDescent="0.25">
      <c r="A61" s="94">
        <v>58</v>
      </c>
      <c r="B61" s="349" t="s">
        <v>46</v>
      </c>
      <c r="C61" s="512">
        <v>22238.557863501483</v>
      </c>
      <c r="D61" s="512">
        <v>17819.387096774193</v>
      </c>
      <c r="E61" s="512">
        <v>18332.905660377357</v>
      </c>
      <c r="F61" s="512">
        <v>21773.986301369863</v>
      </c>
      <c r="G61" s="512">
        <v>27141.596491228069</v>
      </c>
      <c r="H61" s="500">
        <v>28343.852459016394</v>
      </c>
      <c r="I61" s="371"/>
      <c r="J61" s="500">
        <v>19261.863013698628</v>
      </c>
      <c r="K61" s="375">
        <v>4.7774587393150769E-2</v>
      </c>
      <c r="L61" s="375">
        <v>0.2368893260353111</v>
      </c>
      <c r="M61" s="376">
        <v>219</v>
      </c>
    </row>
    <row r="62" spans="1:13" x14ac:dyDescent="0.25">
      <c r="A62" s="2">
        <v>59</v>
      </c>
      <c r="B62" s="351" t="s">
        <v>64</v>
      </c>
      <c r="C62" s="511">
        <v>19587.891304347828</v>
      </c>
      <c r="D62" s="511">
        <v>14999.227272727272</v>
      </c>
      <c r="E62" s="511">
        <v>15666.285714285714</v>
      </c>
      <c r="F62" s="511">
        <v>18654.948717948719</v>
      </c>
      <c r="G62" s="511">
        <v>24240.296296296296</v>
      </c>
      <c r="H62" s="499">
        <v>25111.772727272728</v>
      </c>
      <c r="I62" s="371"/>
      <c r="J62" s="499">
        <v>16811.033707865168</v>
      </c>
      <c r="K62" s="372">
        <v>3.7669050049434993E-2</v>
      </c>
      <c r="L62" s="372">
        <v>0.19261206258614894</v>
      </c>
      <c r="M62" s="373">
        <v>89</v>
      </c>
    </row>
    <row r="63" spans="1:13" s="94" customFormat="1" x14ac:dyDescent="0.25">
      <c r="A63" s="94">
        <v>60</v>
      </c>
      <c r="B63" s="349" t="s">
        <v>47</v>
      </c>
      <c r="C63" s="512">
        <v>24480.96837944664</v>
      </c>
      <c r="D63" s="512">
        <v>17917.682539682541</v>
      </c>
      <c r="E63" s="512">
        <v>17836.632653061224</v>
      </c>
      <c r="F63" s="512">
        <v>21789.920792079207</v>
      </c>
      <c r="G63" s="512">
        <v>25709.8125</v>
      </c>
      <c r="H63" s="500">
        <v>30077.624161073825</v>
      </c>
      <c r="I63" s="371"/>
      <c r="J63" s="500">
        <v>19735.169014084506</v>
      </c>
      <c r="K63" s="375">
        <v>3.2214725031027402E-2</v>
      </c>
      <c r="L63" s="375">
        <v>8.4102847512625312E-2</v>
      </c>
      <c r="M63" s="376">
        <v>213</v>
      </c>
    </row>
    <row r="64" spans="1:13" x14ac:dyDescent="0.25">
      <c r="A64" s="2">
        <v>61</v>
      </c>
      <c r="B64" s="351" t="s">
        <v>48</v>
      </c>
      <c r="C64" s="511">
        <v>26673.258964143428</v>
      </c>
      <c r="D64" s="511">
        <v>9471.5555555555547</v>
      </c>
      <c r="E64" s="511">
        <v>14707.645161290322</v>
      </c>
      <c r="F64" s="511">
        <v>16189.620689655172</v>
      </c>
      <c r="G64" s="511">
        <v>23289.56818181818</v>
      </c>
      <c r="H64" s="499">
        <v>37408.991666666669</v>
      </c>
      <c r="I64" s="371"/>
      <c r="J64" s="499">
        <v>13576.643678160919</v>
      </c>
      <c r="K64" s="372">
        <v>-0.20615574180415419</v>
      </c>
      <c r="L64" s="372">
        <v>0.22146424260677056</v>
      </c>
      <c r="M64" s="373">
        <v>87</v>
      </c>
    </row>
    <row r="65" spans="1:13" s="94" customFormat="1" x14ac:dyDescent="0.25">
      <c r="A65" s="94">
        <v>62</v>
      </c>
      <c r="B65" s="349" t="s">
        <v>58</v>
      </c>
      <c r="C65" s="512">
        <v>24225.415300546447</v>
      </c>
      <c r="D65" s="512">
        <v>16029.245614035088</v>
      </c>
      <c r="E65" s="512">
        <v>17870.529411764706</v>
      </c>
      <c r="F65" s="512">
        <v>22136.31395348837</v>
      </c>
      <c r="G65" s="512">
        <v>26723.5</v>
      </c>
      <c r="H65" s="500">
        <v>30592.534653465347</v>
      </c>
      <c r="I65" s="371"/>
      <c r="J65" s="500">
        <v>19350.214689265536</v>
      </c>
      <c r="K65" s="375">
        <v>5.9829810292365115E-2</v>
      </c>
      <c r="L65" s="375">
        <v>0.18667818767347866</v>
      </c>
      <c r="M65" s="376">
        <v>177</v>
      </c>
    </row>
    <row r="66" spans="1:13" x14ac:dyDescent="0.25">
      <c r="A66" s="2">
        <v>63</v>
      </c>
      <c r="B66" s="351" t="s">
        <v>63</v>
      </c>
      <c r="C66" s="511">
        <v>23993.386486486481</v>
      </c>
      <c r="D66" s="511">
        <v>21617.765625</v>
      </c>
      <c r="E66" s="511">
        <v>20510.159090909092</v>
      </c>
      <c r="F66" s="511">
        <v>22010.755813953489</v>
      </c>
      <c r="G66" s="511">
        <v>25357.317647058822</v>
      </c>
      <c r="H66" s="499">
        <v>27948.043956043955</v>
      </c>
      <c r="I66" s="371"/>
      <c r="J66" s="499">
        <v>21540.768041237112</v>
      </c>
      <c r="K66" s="372">
        <v>-3.1079208793493129E-2</v>
      </c>
      <c r="L66" s="372">
        <v>0.12791354123123622</v>
      </c>
      <c r="M66" s="373">
        <v>194</v>
      </c>
    </row>
    <row r="67" spans="1:13" s="94" customFormat="1" x14ac:dyDescent="0.25">
      <c r="A67" s="94">
        <v>64</v>
      </c>
      <c r="B67" s="349" t="s">
        <v>49</v>
      </c>
      <c r="C67" s="512">
        <v>23360.568383658971</v>
      </c>
      <c r="D67" s="512">
        <v>18336.138297872341</v>
      </c>
      <c r="E67" s="512">
        <v>18449.373333333333</v>
      </c>
      <c r="F67" s="512">
        <v>21073.144067796609</v>
      </c>
      <c r="G67" s="512">
        <v>25832.417218543047</v>
      </c>
      <c r="H67" s="500">
        <v>29258.991999999998</v>
      </c>
      <c r="I67" s="371"/>
      <c r="J67" s="500">
        <v>19491.048780487807</v>
      </c>
      <c r="K67" s="375">
        <v>7.7925285450629156E-2</v>
      </c>
      <c r="L67" s="375">
        <v>6.3428023944115175E-2</v>
      </c>
      <c r="M67" s="376">
        <v>287</v>
      </c>
    </row>
    <row r="68" spans="1:13" x14ac:dyDescent="0.25">
      <c r="A68" s="2">
        <v>65</v>
      </c>
      <c r="B68" s="351" t="s">
        <v>50</v>
      </c>
      <c r="C68" s="511">
        <v>23187.570621468927</v>
      </c>
      <c r="D68" s="511">
        <v>20201.349999999999</v>
      </c>
      <c r="E68" s="511">
        <v>19749.448275862069</v>
      </c>
      <c r="F68" s="511">
        <v>22506.848484848484</v>
      </c>
      <c r="G68" s="511">
        <v>27518.709677419356</v>
      </c>
      <c r="H68" s="499">
        <v>30149.125</v>
      </c>
      <c r="I68" s="371"/>
      <c r="J68" s="499">
        <v>20717.549180327867</v>
      </c>
      <c r="K68" s="372">
        <v>-7.9018102621262076E-2</v>
      </c>
      <c r="L68" s="372">
        <v>7.8917817847996341E-2</v>
      </c>
      <c r="M68" s="373">
        <v>122</v>
      </c>
    </row>
    <row r="69" spans="1:13" s="94" customFormat="1" x14ac:dyDescent="0.25">
      <c r="A69" s="94">
        <v>66</v>
      </c>
      <c r="B69" s="349" t="s">
        <v>56</v>
      </c>
      <c r="C69" s="512">
        <v>23422.333333333332</v>
      </c>
      <c r="D69" s="512">
        <v>21294.5</v>
      </c>
      <c r="E69" s="512">
        <v>20788</v>
      </c>
      <c r="F69" s="512">
        <v>23543.8</v>
      </c>
      <c r="G69" s="512">
        <v>25005</v>
      </c>
      <c r="H69" s="500">
        <v>25880</v>
      </c>
      <c r="I69" s="371"/>
      <c r="J69" s="500">
        <v>22368.5</v>
      </c>
      <c r="K69" s="375">
        <v>7.4212876938023697E-2</v>
      </c>
      <c r="L69" s="375">
        <v>0.17571841136259425</v>
      </c>
      <c r="M69" s="376">
        <v>10</v>
      </c>
    </row>
    <row r="70" spans="1:13" x14ac:dyDescent="0.25">
      <c r="A70" s="2">
        <v>67</v>
      </c>
      <c r="B70" s="351" t="s">
        <v>62</v>
      </c>
      <c r="C70" s="511">
        <v>20080.423999999999</v>
      </c>
      <c r="D70" s="511">
        <v>17110.392857142859</v>
      </c>
      <c r="E70" s="511">
        <v>17532.454545454544</v>
      </c>
      <c r="F70" s="511">
        <v>19462.027777777777</v>
      </c>
      <c r="G70" s="511">
        <v>22589.4</v>
      </c>
      <c r="H70" s="499">
        <v>27134.285714285714</v>
      </c>
      <c r="I70" s="371"/>
      <c r="J70" s="501">
        <v>18202.767441860466</v>
      </c>
      <c r="K70" s="372">
        <v>-3.8549642624393754E-2</v>
      </c>
      <c r="L70" s="372">
        <v>4.85829653515224E-3</v>
      </c>
      <c r="M70" s="373">
        <v>86</v>
      </c>
    </row>
    <row r="71" spans="1:13" s="94" customFormat="1" x14ac:dyDescent="0.25">
      <c r="A71" s="94">
        <v>68</v>
      </c>
      <c r="B71" s="349" t="s">
        <v>52</v>
      </c>
      <c r="C71" s="512">
        <v>24256.282009724473</v>
      </c>
      <c r="D71" s="512">
        <v>15322</v>
      </c>
      <c r="E71" s="512">
        <v>17072.875</v>
      </c>
      <c r="F71" s="512">
        <v>20645.79069767442</v>
      </c>
      <c r="G71" s="512">
        <v>26513.714285714286</v>
      </c>
      <c r="H71" s="500">
        <v>30523.869565217392</v>
      </c>
      <c r="I71" s="371"/>
      <c r="J71" s="500">
        <v>18280.611111111109</v>
      </c>
      <c r="K71" s="375">
        <v>0.14507512813349877</v>
      </c>
      <c r="L71" s="375">
        <v>6.9488794780428798E-2</v>
      </c>
      <c r="M71" s="376">
        <v>270</v>
      </c>
    </row>
    <row r="72" spans="1:13" x14ac:dyDescent="0.25">
      <c r="A72" s="2">
        <v>69</v>
      </c>
      <c r="B72" s="351" t="s">
        <v>53</v>
      </c>
      <c r="C72" s="511">
        <v>22142.386792452831</v>
      </c>
      <c r="D72" s="511">
        <v>18334.57894736842</v>
      </c>
      <c r="E72" s="511">
        <v>18287.970588235294</v>
      </c>
      <c r="F72" s="511">
        <v>21058.66304347826</v>
      </c>
      <c r="G72" s="511">
        <v>23947.813186813186</v>
      </c>
      <c r="H72" s="499">
        <v>29312.26923076923</v>
      </c>
      <c r="I72" s="371"/>
      <c r="J72" s="499">
        <v>19304.956862745097</v>
      </c>
      <c r="K72" s="372">
        <v>-2.0355981877682061E-2</v>
      </c>
      <c r="L72" s="372">
        <v>4.0935447552984394E-2</v>
      </c>
      <c r="M72" s="373">
        <v>255</v>
      </c>
    </row>
    <row r="73" spans="1:13" s="94" customFormat="1" x14ac:dyDescent="0.25">
      <c r="A73" s="94">
        <v>70</v>
      </c>
      <c r="B73" s="349" t="s">
        <v>54</v>
      </c>
      <c r="C73" s="512">
        <v>24345.509505703423</v>
      </c>
      <c r="D73" s="512">
        <v>11867.645161290322</v>
      </c>
      <c r="E73" s="512">
        <v>14442.033333333333</v>
      </c>
      <c r="F73" s="512">
        <v>17420.208333333332</v>
      </c>
      <c r="G73" s="512">
        <v>21085.137931034482</v>
      </c>
      <c r="H73" s="500">
        <v>36902.114583333336</v>
      </c>
      <c r="I73" s="371"/>
      <c r="J73" s="500">
        <v>15021.357798165138</v>
      </c>
      <c r="K73" s="375">
        <v>-5.6638311735576763E-2</v>
      </c>
      <c r="L73" s="375">
        <v>0.12424042807038926</v>
      </c>
      <c r="M73" s="376">
        <v>109</v>
      </c>
    </row>
    <row r="74" spans="1:13" x14ac:dyDescent="0.25">
      <c r="A74" s="2">
        <v>71</v>
      </c>
      <c r="B74" s="351" t="s">
        <v>51</v>
      </c>
      <c r="C74" s="511">
        <v>19514.794326241135</v>
      </c>
      <c r="D74" s="511">
        <v>15577.142857142857</v>
      </c>
      <c r="E74" s="511">
        <v>14984.363636363636</v>
      </c>
      <c r="F74" s="511">
        <v>17713.396226415094</v>
      </c>
      <c r="G74" s="511">
        <v>21680.74</v>
      </c>
      <c r="H74" s="499">
        <v>22743.55</v>
      </c>
      <c r="I74" s="371"/>
      <c r="J74" s="499">
        <v>17079.971830985916</v>
      </c>
      <c r="K74" s="372">
        <v>9.6696892305358162E-2</v>
      </c>
      <c r="L74" s="372">
        <v>0.14883031437290772</v>
      </c>
      <c r="M74" s="373">
        <v>71</v>
      </c>
    </row>
    <row r="75" spans="1:13" s="94" customFormat="1" x14ac:dyDescent="0.25">
      <c r="A75" s="94">
        <v>72</v>
      </c>
      <c r="B75" s="349" t="s">
        <v>55</v>
      </c>
      <c r="C75" s="512">
        <v>29915.067567567567</v>
      </c>
      <c r="D75" s="512">
        <v>25732.588235294119</v>
      </c>
      <c r="E75" s="512">
        <v>29072</v>
      </c>
      <c r="F75" s="512">
        <v>28871.75</v>
      </c>
      <c r="G75" s="512">
        <v>30921.222222222223</v>
      </c>
      <c r="H75" s="500">
        <v>34311.705882352944</v>
      </c>
      <c r="I75" s="371"/>
      <c r="J75" s="500">
        <v>27534.205128205129</v>
      </c>
      <c r="K75" s="375">
        <v>3.3883862467748882E-2</v>
      </c>
      <c r="L75" s="375">
        <v>-9.7697151739631893E-3</v>
      </c>
      <c r="M75" s="376">
        <v>39</v>
      </c>
    </row>
    <row r="76" spans="1:13" x14ac:dyDescent="0.25">
      <c r="A76" s="2">
        <v>73</v>
      </c>
      <c r="B76" s="351" t="s">
        <v>57</v>
      </c>
      <c r="C76" s="511">
        <v>22362.52610441767</v>
      </c>
      <c r="D76" s="511">
        <v>19217.942307692309</v>
      </c>
      <c r="E76" s="511">
        <v>20550.314285714285</v>
      </c>
      <c r="F76" s="511">
        <v>21934.058823529413</v>
      </c>
      <c r="G76" s="511">
        <v>25082.584905660377</v>
      </c>
      <c r="H76" s="499">
        <v>25092.243902439026</v>
      </c>
      <c r="I76" s="371"/>
      <c r="J76" s="499">
        <v>20710.387096774193</v>
      </c>
      <c r="K76" s="372">
        <v>5.5927377766961106E-2</v>
      </c>
      <c r="L76" s="372">
        <v>0.16540795625670723</v>
      </c>
      <c r="M76" s="373">
        <v>155</v>
      </c>
    </row>
    <row r="77" spans="1:13" s="94" customFormat="1" x14ac:dyDescent="0.25">
      <c r="A77" s="94">
        <v>74</v>
      </c>
      <c r="B77" s="349" t="s">
        <v>65</v>
      </c>
      <c r="C77" s="512">
        <v>16232.476190476191</v>
      </c>
      <c r="D77" s="512">
        <v>16136.166666666666</v>
      </c>
      <c r="E77" s="512">
        <v>12402.2</v>
      </c>
      <c r="F77" s="512">
        <v>16579.285714285714</v>
      </c>
      <c r="G77" s="512">
        <v>22499</v>
      </c>
      <c r="H77" s="500">
        <v>21001</v>
      </c>
      <c r="I77" s="371"/>
      <c r="J77" s="500">
        <v>15271.277777777777</v>
      </c>
      <c r="K77" s="375">
        <v>-0.13389786717655661</v>
      </c>
      <c r="L77" s="375">
        <v>-4.5082600773638681E-2</v>
      </c>
      <c r="M77" s="376">
        <v>18</v>
      </c>
    </row>
    <row r="78" spans="1:13" x14ac:dyDescent="0.25">
      <c r="A78" s="2">
        <v>75</v>
      </c>
      <c r="B78" s="351" t="s">
        <v>66</v>
      </c>
      <c r="C78" s="511"/>
      <c r="D78" s="511"/>
      <c r="E78" s="511"/>
      <c r="F78" s="511"/>
      <c r="G78" s="511"/>
      <c r="H78" s="499"/>
      <c r="I78" s="371"/>
      <c r="J78" s="499"/>
      <c r="K78" s="372"/>
      <c r="L78" s="372"/>
      <c r="M78" s="373"/>
    </row>
    <row r="79" spans="1:13" s="94" customFormat="1" x14ac:dyDescent="0.25">
      <c r="A79" s="94">
        <v>76</v>
      </c>
      <c r="B79" s="349" t="s">
        <v>59</v>
      </c>
      <c r="C79" s="512">
        <v>24896.474358974359</v>
      </c>
      <c r="D79" s="512">
        <v>23419.5234375</v>
      </c>
      <c r="E79" s="512">
        <v>23674.753086419754</v>
      </c>
      <c r="F79" s="512">
        <v>23744.40625</v>
      </c>
      <c r="G79" s="512">
        <v>26981.970588235294</v>
      </c>
      <c r="H79" s="500">
        <v>29384.795918367348</v>
      </c>
      <c r="I79" s="371"/>
      <c r="J79" s="500">
        <v>23571.413919413921</v>
      </c>
      <c r="K79" s="375">
        <v>9.9551715493945592E-2</v>
      </c>
      <c r="L79" s="375">
        <v>7.7381396478022779E-2</v>
      </c>
      <c r="M79" s="376">
        <v>273</v>
      </c>
    </row>
    <row r="80" spans="1:13" x14ac:dyDescent="0.25">
      <c r="A80" s="2">
        <v>77</v>
      </c>
      <c r="B80" s="351" t="s">
        <v>60</v>
      </c>
      <c r="C80" s="511">
        <v>22998.658610271905</v>
      </c>
      <c r="D80" s="511">
        <v>16748.98076923077</v>
      </c>
      <c r="E80" s="511">
        <v>16932</v>
      </c>
      <c r="F80" s="511">
        <v>21154.057142857142</v>
      </c>
      <c r="G80" s="511">
        <v>25308.535211267605</v>
      </c>
      <c r="H80" s="499">
        <v>28093.415841584159</v>
      </c>
      <c r="I80" s="371"/>
      <c r="J80" s="499">
        <v>18730.911949685535</v>
      </c>
      <c r="K80" s="372">
        <v>-1.1496271047924833E-2</v>
      </c>
      <c r="L80" s="372">
        <v>0.16990866739723587</v>
      </c>
      <c r="M80" s="373">
        <v>159</v>
      </c>
    </row>
    <row r="81" spans="1:13" s="94" customFormat="1" x14ac:dyDescent="0.25">
      <c r="A81" s="94">
        <v>78</v>
      </c>
      <c r="B81" s="349" t="s">
        <v>165</v>
      </c>
      <c r="C81" s="512">
        <v>22004.18918918919</v>
      </c>
      <c r="D81" s="512">
        <v>17650.047619047618</v>
      </c>
      <c r="E81" s="512">
        <v>17707.742857142857</v>
      </c>
      <c r="F81" s="512">
        <v>20654.589743589742</v>
      </c>
      <c r="G81" s="512">
        <v>23490.662162162163</v>
      </c>
      <c r="H81" s="500">
        <v>26907.462686567163</v>
      </c>
      <c r="I81" s="371"/>
      <c r="J81" s="500">
        <v>19175.038709677421</v>
      </c>
      <c r="K81" s="375">
        <v>8.6747627069730493E-2</v>
      </c>
      <c r="L81" s="375">
        <v>-7.830216103807619E-2</v>
      </c>
      <c r="M81" s="376">
        <v>155</v>
      </c>
    </row>
    <row r="82" spans="1:13" x14ac:dyDescent="0.25">
      <c r="A82" s="2">
        <v>79</v>
      </c>
      <c r="B82" s="351" t="s">
        <v>61</v>
      </c>
      <c r="C82" s="511">
        <v>26447.461916461893</v>
      </c>
      <c r="D82" s="511">
        <v>14815.475</v>
      </c>
      <c r="E82" s="511">
        <v>13665.129032258064</v>
      </c>
      <c r="F82" s="511">
        <v>18551.682539682541</v>
      </c>
      <c r="G82" s="511">
        <v>24755.803921568626</v>
      </c>
      <c r="H82" s="499">
        <v>35403.690058479529</v>
      </c>
      <c r="I82" s="371"/>
      <c r="J82" s="499">
        <v>16305.925373134329</v>
      </c>
      <c r="K82" s="372">
        <v>3.7205306852502451E-2</v>
      </c>
      <c r="L82" s="372">
        <v>7.4875216115188437E-2</v>
      </c>
      <c r="M82" s="373">
        <v>134</v>
      </c>
    </row>
    <row r="83" spans="1:13" s="94" customFormat="1" x14ac:dyDescent="0.25">
      <c r="A83" s="94">
        <v>80</v>
      </c>
      <c r="B83" s="349" t="s">
        <v>166</v>
      </c>
      <c r="C83" s="512">
        <v>22446.903954802259</v>
      </c>
      <c r="D83" s="512">
        <v>19196.526315789473</v>
      </c>
      <c r="E83" s="512">
        <v>19126.102564102563</v>
      </c>
      <c r="F83" s="512">
        <v>21139.17391304348</v>
      </c>
      <c r="G83" s="512">
        <v>23480.284210526315</v>
      </c>
      <c r="H83" s="500">
        <v>27192.295774647886</v>
      </c>
      <c r="I83" s="371"/>
      <c r="J83" s="500">
        <v>37800</v>
      </c>
      <c r="K83" s="375">
        <v>1.0045157465487695</v>
      </c>
      <c r="L83" s="375">
        <v>1.0837010671277691</v>
      </c>
      <c r="M83" s="376">
        <v>188</v>
      </c>
    </row>
    <row r="84" spans="1:13" x14ac:dyDescent="0.25">
      <c r="A84" s="2">
        <v>81</v>
      </c>
      <c r="B84" s="351" t="s">
        <v>398</v>
      </c>
      <c r="C84" s="511">
        <v>28109.13945172825</v>
      </c>
      <c r="D84" s="511">
        <v>20131.444444444445</v>
      </c>
      <c r="E84" s="511">
        <v>22379.483146067414</v>
      </c>
      <c r="F84" s="511">
        <v>26214.306451612902</v>
      </c>
      <c r="G84" s="511">
        <v>29402.209580838324</v>
      </c>
      <c r="H84" s="499">
        <v>31488.403794037942</v>
      </c>
      <c r="I84" s="371"/>
      <c r="J84" s="499">
        <v>23281.115511551154</v>
      </c>
      <c r="K84" s="372">
        <v>8.0244383752469561E-2</v>
      </c>
      <c r="L84" s="372">
        <v>0.26761010214832304</v>
      </c>
      <c r="M84" s="373">
        <v>303</v>
      </c>
    </row>
    <row r="85" spans="1:13" x14ac:dyDescent="0.25">
      <c r="A85" s="2">
        <v>83</v>
      </c>
      <c r="B85" s="351"/>
      <c r="C85" s="511"/>
      <c r="D85" s="511"/>
      <c r="E85" s="511"/>
      <c r="F85" s="511"/>
      <c r="G85" s="511"/>
      <c r="H85" s="499"/>
      <c r="I85" s="371"/>
      <c r="J85" s="499"/>
      <c r="K85" s="372"/>
      <c r="L85" s="372"/>
      <c r="M85" s="373"/>
    </row>
    <row r="86" spans="1:13" s="107" customFormat="1" x14ac:dyDescent="0.25">
      <c r="A86" s="107">
        <v>84</v>
      </c>
      <c r="B86" s="352" t="s">
        <v>67</v>
      </c>
      <c r="C86" s="514"/>
      <c r="D86" s="514"/>
      <c r="E86" s="514"/>
      <c r="F86" s="514"/>
      <c r="G86" s="514"/>
      <c r="H86" s="391"/>
      <c r="I86" s="378"/>
      <c r="J86" s="391"/>
      <c r="K86" s="382"/>
      <c r="L86" s="382"/>
      <c r="M86" s="383"/>
    </row>
    <row r="87" spans="1:13" x14ac:dyDescent="0.25">
      <c r="A87" s="2">
        <v>85</v>
      </c>
      <c r="B87" s="351" t="s">
        <v>68</v>
      </c>
      <c r="C87" s="511">
        <v>26683.599999999999</v>
      </c>
      <c r="D87" s="511">
        <v>23751</v>
      </c>
      <c r="E87" s="511">
        <v>27729</v>
      </c>
      <c r="F87" s="511">
        <v>30458</v>
      </c>
      <c r="G87" s="511" t="s">
        <v>299</v>
      </c>
      <c r="H87" s="499" t="s">
        <v>299</v>
      </c>
      <c r="I87" s="371"/>
      <c r="J87" s="499">
        <v>26683.599999999999</v>
      </c>
      <c r="K87" s="372">
        <v>4.4572323350949183E-2</v>
      </c>
      <c r="L87" s="372">
        <v>-7.5228814387029552E-2</v>
      </c>
      <c r="M87" s="373">
        <v>5</v>
      </c>
    </row>
    <row r="88" spans="1:13" s="94" customFormat="1" x14ac:dyDescent="0.25">
      <c r="A88" s="94">
        <v>86</v>
      </c>
      <c r="B88" s="349" t="s">
        <v>94</v>
      </c>
      <c r="C88" s="512"/>
      <c r="D88" s="512"/>
      <c r="E88" s="512"/>
      <c r="F88" s="512"/>
      <c r="G88" s="512"/>
      <c r="H88" s="500"/>
      <c r="I88" s="371"/>
      <c r="J88" s="500"/>
      <c r="K88" s="375"/>
      <c r="L88" s="375"/>
      <c r="M88" s="376"/>
    </row>
    <row r="89" spans="1:13" x14ac:dyDescent="0.25">
      <c r="A89" s="2">
        <v>87</v>
      </c>
      <c r="B89" s="351" t="s">
        <v>97</v>
      </c>
      <c r="C89" s="511"/>
      <c r="D89" s="511"/>
      <c r="E89" s="511"/>
      <c r="F89" s="511"/>
      <c r="G89" s="511"/>
      <c r="H89" s="499"/>
      <c r="I89" s="371"/>
      <c r="J89" s="499"/>
      <c r="K89" s="372"/>
      <c r="L89" s="372"/>
      <c r="M89" s="373"/>
    </row>
    <row r="90" spans="1:13" s="94" customFormat="1" x14ac:dyDescent="0.25">
      <c r="A90" s="94">
        <v>88</v>
      </c>
      <c r="B90" s="349" t="s">
        <v>135</v>
      </c>
      <c r="C90" s="512">
        <v>22223.65306122449</v>
      </c>
      <c r="D90" s="512">
        <v>20060</v>
      </c>
      <c r="E90" s="512">
        <v>21080.75</v>
      </c>
      <c r="F90" s="512">
        <v>23578.555555555555</v>
      </c>
      <c r="G90" s="512">
        <v>24712</v>
      </c>
      <c r="H90" s="500">
        <v>24117.285714285714</v>
      </c>
      <c r="I90" s="371"/>
      <c r="J90" s="500">
        <v>21143.333333333332</v>
      </c>
      <c r="K90" s="375">
        <v>-3.977016289707247E-2</v>
      </c>
      <c r="L90" s="375">
        <v>6.6807209453551009E-2</v>
      </c>
      <c r="M90" s="376">
        <v>33</v>
      </c>
    </row>
    <row r="91" spans="1:13" x14ac:dyDescent="0.25">
      <c r="A91" s="2">
        <v>89</v>
      </c>
      <c r="B91" s="351" t="s">
        <v>81</v>
      </c>
      <c r="C91" s="511">
        <v>24412.734177215189</v>
      </c>
      <c r="D91" s="511">
        <v>21807.361445783132</v>
      </c>
      <c r="E91" s="511">
        <v>21877.25641025641</v>
      </c>
      <c r="F91" s="511">
        <v>25185.111111111109</v>
      </c>
      <c r="G91" s="511">
        <v>28023.39534883721</v>
      </c>
      <c r="H91" s="499">
        <v>28081.222222222223</v>
      </c>
      <c r="I91" s="371"/>
      <c r="J91" s="499">
        <v>22594.227848101265</v>
      </c>
      <c r="K91" s="372">
        <v>-3.5049187153660455E-2</v>
      </c>
      <c r="L91" s="372">
        <v>9.0808822074519568E-3</v>
      </c>
      <c r="M91" s="373">
        <v>158</v>
      </c>
    </row>
    <row r="92" spans="1:13" s="94" customFormat="1" x14ac:dyDescent="0.25">
      <c r="A92" s="94">
        <v>90</v>
      </c>
      <c r="B92" s="349" t="s">
        <v>108</v>
      </c>
      <c r="C92" s="512"/>
      <c r="D92" s="512"/>
      <c r="E92" s="512"/>
      <c r="F92" s="512"/>
      <c r="G92" s="512"/>
      <c r="H92" s="500"/>
      <c r="I92" s="371"/>
      <c r="J92" s="500"/>
      <c r="K92" s="375"/>
      <c r="L92" s="375"/>
      <c r="M92" s="376"/>
    </row>
    <row r="93" spans="1:13" x14ac:dyDescent="0.25">
      <c r="A93" s="2">
        <v>91</v>
      </c>
      <c r="B93" s="351" t="s">
        <v>93</v>
      </c>
      <c r="C93" s="511"/>
      <c r="D93" s="511"/>
      <c r="E93" s="511"/>
      <c r="F93" s="511"/>
      <c r="G93" s="511"/>
      <c r="H93" s="499"/>
      <c r="I93" s="371"/>
      <c r="J93" s="499"/>
      <c r="K93" s="372"/>
      <c r="L93" s="372"/>
      <c r="M93" s="373"/>
    </row>
    <row r="94" spans="1:13" s="94" customFormat="1" x14ac:dyDescent="0.25">
      <c r="A94" s="94">
        <v>92</v>
      </c>
      <c r="B94" s="349" t="s">
        <v>102</v>
      </c>
      <c r="C94" s="512"/>
      <c r="D94" s="512"/>
      <c r="E94" s="512"/>
      <c r="F94" s="512"/>
      <c r="G94" s="512"/>
      <c r="H94" s="500"/>
      <c r="I94" s="371"/>
      <c r="J94" s="500"/>
      <c r="K94" s="375"/>
      <c r="L94" s="375"/>
      <c r="M94" s="376"/>
    </row>
    <row r="95" spans="1:13" x14ac:dyDescent="0.25">
      <c r="A95" s="2">
        <v>93</v>
      </c>
      <c r="B95" s="351" t="s">
        <v>134</v>
      </c>
      <c r="C95" s="511"/>
      <c r="D95" s="511"/>
      <c r="E95" s="511"/>
      <c r="F95" s="511"/>
      <c r="G95" s="511"/>
      <c r="H95" s="499"/>
      <c r="I95" s="371"/>
      <c r="J95" s="499"/>
      <c r="K95" s="372"/>
      <c r="L95" s="372"/>
      <c r="M95" s="373"/>
    </row>
    <row r="96" spans="1:13" s="94" customFormat="1" x14ac:dyDescent="0.25">
      <c r="A96" s="94">
        <v>94</v>
      </c>
      <c r="B96" s="349" t="s">
        <v>70</v>
      </c>
      <c r="C96" s="512">
        <v>23239.916666666668</v>
      </c>
      <c r="D96" s="512">
        <v>23125.363636363636</v>
      </c>
      <c r="E96" s="512">
        <v>24500</v>
      </c>
      <c r="F96" s="512" t="s">
        <v>299</v>
      </c>
      <c r="G96" s="512" t="s">
        <v>299</v>
      </c>
      <c r="H96" s="500" t="s">
        <v>299</v>
      </c>
      <c r="I96" s="371"/>
      <c r="J96" s="500">
        <v>23239.916666666668</v>
      </c>
      <c r="K96" s="375">
        <v>-3.617801463294934E-2</v>
      </c>
      <c r="L96" s="375">
        <v>-5.3281937166998472E-2</v>
      </c>
      <c r="M96" s="376">
        <v>12</v>
      </c>
    </row>
    <row r="97" spans="1:13" x14ac:dyDescent="0.25">
      <c r="A97" s="2">
        <v>95</v>
      </c>
      <c r="B97" s="351" t="s">
        <v>69</v>
      </c>
      <c r="C97" s="511">
        <v>25376.723404255321</v>
      </c>
      <c r="D97" s="511">
        <v>23195.153846153848</v>
      </c>
      <c r="E97" s="511">
        <v>23052.888888888891</v>
      </c>
      <c r="F97" s="511">
        <v>25826.2</v>
      </c>
      <c r="G97" s="511">
        <v>27943.1</v>
      </c>
      <c r="H97" s="499">
        <v>29200</v>
      </c>
      <c r="I97" s="371"/>
      <c r="J97" s="499">
        <v>23977.34375</v>
      </c>
      <c r="K97" s="372">
        <v>3.267781093088673E-2</v>
      </c>
      <c r="L97" s="372">
        <v>5.4854723152670815E-3</v>
      </c>
      <c r="M97" s="373">
        <v>32</v>
      </c>
    </row>
    <row r="98" spans="1:13" s="94" customFormat="1" x14ac:dyDescent="0.25">
      <c r="A98" s="94">
        <v>96</v>
      </c>
      <c r="B98" s="349" t="s">
        <v>96</v>
      </c>
      <c r="C98" s="512"/>
      <c r="D98" s="512"/>
      <c r="E98" s="512"/>
      <c r="F98" s="512"/>
      <c r="G98" s="512"/>
      <c r="H98" s="500"/>
      <c r="I98" s="371"/>
      <c r="J98" s="500"/>
      <c r="K98" s="375"/>
      <c r="L98" s="375"/>
      <c r="M98" s="376"/>
    </row>
    <row r="99" spans="1:13" x14ac:dyDescent="0.25">
      <c r="A99" s="2">
        <v>97</v>
      </c>
      <c r="B99" s="351" t="s">
        <v>88</v>
      </c>
      <c r="C99" s="511"/>
      <c r="D99" s="511"/>
      <c r="E99" s="511"/>
      <c r="F99" s="511"/>
      <c r="G99" s="511"/>
      <c r="H99" s="499"/>
      <c r="I99" s="371"/>
      <c r="J99" s="499"/>
      <c r="K99" s="372"/>
      <c r="L99" s="372"/>
      <c r="M99" s="373"/>
    </row>
    <row r="100" spans="1:13" s="94" customFormat="1" x14ac:dyDescent="0.25">
      <c r="A100" s="94">
        <v>98</v>
      </c>
      <c r="B100" s="349" t="s">
        <v>137</v>
      </c>
      <c r="C100" s="512">
        <v>21994.642857142859</v>
      </c>
      <c r="D100" s="512">
        <v>22033.909090909092</v>
      </c>
      <c r="E100" s="512">
        <v>22432</v>
      </c>
      <c r="F100" s="512">
        <v>20688</v>
      </c>
      <c r="G100" s="512" t="s">
        <v>299</v>
      </c>
      <c r="H100" s="500" t="s">
        <v>299</v>
      </c>
      <c r="I100" s="371"/>
      <c r="J100" s="500">
        <v>21994.642857142859</v>
      </c>
      <c r="K100" s="375">
        <v>6.0064720266983507E-3</v>
      </c>
      <c r="L100" s="375">
        <v>3.34592215070455E-2</v>
      </c>
      <c r="M100" s="376">
        <v>14</v>
      </c>
    </row>
    <row r="101" spans="1:13" x14ac:dyDescent="0.25">
      <c r="A101" s="2">
        <v>99</v>
      </c>
      <c r="B101" s="351" t="s">
        <v>71</v>
      </c>
      <c r="C101" s="511">
        <v>25298.307692307691</v>
      </c>
      <c r="D101" s="511">
        <v>24428.142857142859</v>
      </c>
      <c r="E101" s="511">
        <v>24742</v>
      </c>
      <c r="F101" s="511">
        <v>27885</v>
      </c>
      <c r="G101" s="511">
        <v>27885</v>
      </c>
      <c r="H101" s="499" t="s">
        <v>299</v>
      </c>
      <c r="I101" s="371"/>
      <c r="J101" s="499">
        <v>25082.75</v>
      </c>
      <c r="K101" s="372">
        <v>2.8482409466519254E-2</v>
      </c>
      <c r="L101" s="372">
        <v>5.1506976354218414E-2</v>
      </c>
      <c r="M101" s="373">
        <v>12</v>
      </c>
    </row>
    <row r="102" spans="1:13" s="94" customFormat="1" x14ac:dyDescent="0.25">
      <c r="A102" s="94">
        <v>100</v>
      </c>
      <c r="B102" s="349" t="s">
        <v>72</v>
      </c>
      <c r="C102" s="512">
        <v>24666.34375</v>
      </c>
      <c r="D102" s="512">
        <v>23063.347826086956</v>
      </c>
      <c r="E102" s="512">
        <v>23735.684210526317</v>
      </c>
      <c r="F102" s="512">
        <v>26221.095238095237</v>
      </c>
      <c r="G102" s="512">
        <v>25217.576923076922</v>
      </c>
      <c r="H102" s="500">
        <v>27443.75</v>
      </c>
      <c r="I102" s="371"/>
      <c r="J102" s="500">
        <v>23982.965116279069</v>
      </c>
      <c r="K102" s="375">
        <v>9.0804333545421168E-2</v>
      </c>
      <c r="L102" s="375">
        <v>8.42301978294695E-2</v>
      </c>
      <c r="M102" s="376">
        <v>86</v>
      </c>
    </row>
    <row r="103" spans="1:13" x14ac:dyDescent="0.25">
      <c r="A103" s="2">
        <v>101</v>
      </c>
      <c r="B103" s="351" t="s">
        <v>82</v>
      </c>
      <c r="C103" s="511"/>
      <c r="D103" s="511"/>
      <c r="E103" s="511"/>
      <c r="F103" s="511"/>
      <c r="G103" s="511"/>
      <c r="H103" s="499"/>
      <c r="I103" s="371"/>
      <c r="J103" s="499"/>
      <c r="K103" s="372"/>
      <c r="L103" s="372"/>
      <c r="M103" s="373"/>
    </row>
    <row r="104" spans="1:13" s="94" customFormat="1" x14ac:dyDescent="0.25">
      <c r="A104" s="94">
        <v>102</v>
      </c>
      <c r="B104" s="349" t="s">
        <v>90</v>
      </c>
      <c r="C104" s="512"/>
      <c r="D104" s="512"/>
      <c r="E104" s="512"/>
      <c r="F104" s="512"/>
      <c r="G104" s="512"/>
      <c r="H104" s="500"/>
      <c r="I104" s="371"/>
      <c r="J104" s="500"/>
      <c r="K104" s="375"/>
      <c r="L104" s="375"/>
      <c r="M104" s="376"/>
    </row>
    <row r="105" spans="1:13" x14ac:dyDescent="0.25">
      <c r="A105" s="2">
        <v>103</v>
      </c>
      <c r="B105" s="351" t="s">
        <v>124</v>
      </c>
      <c r="C105" s="511"/>
      <c r="D105" s="511"/>
      <c r="E105" s="511"/>
      <c r="F105" s="511"/>
      <c r="G105" s="511"/>
      <c r="H105" s="499"/>
      <c r="I105" s="371"/>
      <c r="J105" s="499"/>
      <c r="K105" s="372"/>
      <c r="L105" s="372"/>
      <c r="M105" s="373"/>
    </row>
    <row r="106" spans="1:13" s="94" customFormat="1" x14ac:dyDescent="0.25">
      <c r="A106" s="94">
        <v>104</v>
      </c>
      <c r="B106" s="349" t="s">
        <v>111</v>
      </c>
      <c r="C106" s="512"/>
      <c r="D106" s="512"/>
      <c r="E106" s="512"/>
      <c r="F106" s="512"/>
      <c r="G106" s="512"/>
      <c r="H106" s="500"/>
      <c r="I106" s="371"/>
      <c r="J106" s="500"/>
      <c r="K106" s="375"/>
      <c r="L106" s="375"/>
      <c r="M106" s="376"/>
    </row>
    <row r="107" spans="1:13" x14ac:dyDescent="0.25">
      <c r="A107" s="2">
        <v>105</v>
      </c>
      <c r="B107" s="351" t="s">
        <v>107</v>
      </c>
      <c r="C107" s="511"/>
      <c r="D107" s="511"/>
      <c r="E107" s="511"/>
      <c r="F107" s="511"/>
      <c r="G107" s="511"/>
      <c r="H107" s="499"/>
      <c r="I107" s="371"/>
      <c r="J107" s="499"/>
      <c r="K107" s="372"/>
      <c r="L107" s="372"/>
      <c r="M107" s="373"/>
    </row>
    <row r="108" spans="1:13" s="94" customFormat="1" x14ac:dyDescent="0.25">
      <c r="A108" s="94">
        <v>106</v>
      </c>
      <c r="B108" s="349" t="s">
        <v>129</v>
      </c>
      <c r="C108" s="512">
        <v>18268</v>
      </c>
      <c r="D108" s="512">
        <v>18268</v>
      </c>
      <c r="E108" s="512" t="s">
        <v>299</v>
      </c>
      <c r="F108" s="512" t="s">
        <v>299</v>
      </c>
      <c r="G108" s="512" t="s">
        <v>299</v>
      </c>
      <c r="H108" s="500" t="s">
        <v>299</v>
      </c>
      <c r="I108" s="371"/>
      <c r="J108" s="500">
        <v>18268</v>
      </c>
      <c r="K108" s="375">
        <v>-0.19521392824416717</v>
      </c>
      <c r="L108" s="375">
        <v>-8.7854200474347777E-2</v>
      </c>
      <c r="M108" s="376">
        <v>3</v>
      </c>
    </row>
    <row r="109" spans="1:13" x14ac:dyDescent="0.25">
      <c r="A109" s="2">
        <v>107</v>
      </c>
      <c r="B109" s="351" t="s">
        <v>75</v>
      </c>
      <c r="C109" s="511">
        <v>21874.575757575756</v>
      </c>
      <c r="D109" s="511">
        <v>20529.333333333332</v>
      </c>
      <c r="E109" s="511">
        <v>19983</v>
      </c>
      <c r="F109" s="511">
        <v>23524.75</v>
      </c>
      <c r="G109" s="511">
        <v>24923.666666666668</v>
      </c>
      <c r="H109" s="499">
        <v>26292.5</v>
      </c>
      <c r="I109" s="371"/>
      <c r="J109" s="499">
        <v>20843.076923076922</v>
      </c>
      <c r="K109" s="372">
        <v>-3.314714460303636E-2</v>
      </c>
      <c r="L109" s="372">
        <v>-5.9793449300631352E-3</v>
      </c>
      <c r="M109" s="373">
        <v>26</v>
      </c>
    </row>
    <row r="110" spans="1:13" s="94" customFormat="1" x14ac:dyDescent="0.25">
      <c r="A110" s="94">
        <v>108</v>
      </c>
      <c r="B110" s="349" t="s">
        <v>109</v>
      </c>
      <c r="C110" s="512"/>
      <c r="D110" s="512"/>
      <c r="E110" s="512"/>
      <c r="F110" s="512"/>
      <c r="G110" s="512"/>
      <c r="H110" s="500"/>
      <c r="I110" s="371"/>
      <c r="J110" s="500"/>
      <c r="K110" s="375"/>
      <c r="L110" s="375"/>
      <c r="M110" s="376"/>
    </row>
    <row r="111" spans="1:13" x14ac:dyDescent="0.25">
      <c r="A111" s="2">
        <v>109</v>
      </c>
      <c r="B111" s="351" t="s">
        <v>74</v>
      </c>
      <c r="C111" s="511"/>
      <c r="D111" s="511"/>
      <c r="E111" s="511"/>
      <c r="F111" s="511"/>
      <c r="G111" s="511"/>
      <c r="H111" s="499"/>
      <c r="I111" s="371"/>
      <c r="J111" s="499"/>
      <c r="K111" s="372"/>
      <c r="L111" s="372"/>
      <c r="M111" s="373"/>
    </row>
    <row r="112" spans="1:13" s="94" customFormat="1" x14ac:dyDescent="0.25">
      <c r="A112" s="94">
        <v>110</v>
      </c>
      <c r="B112" s="349" t="s">
        <v>77</v>
      </c>
      <c r="C112" s="512">
        <v>19561.75</v>
      </c>
      <c r="D112" s="512">
        <v>19561.75</v>
      </c>
      <c r="E112" s="512" t="s">
        <v>299</v>
      </c>
      <c r="F112" s="512" t="s">
        <v>299</v>
      </c>
      <c r="G112" s="512" t="s">
        <v>299</v>
      </c>
      <c r="H112" s="500" t="s">
        <v>299</v>
      </c>
      <c r="I112" s="371"/>
      <c r="J112" s="500">
        <v>19561.75</v>
      </c>
      <c r="K112" s="375">
        <v>5.8003818424710474E-2</v>
      </c>
      <c r="L112" s="375">
        <v>-1.5326773775190539E-2</v>
      </c>
      <c r="M112" s="376">
        <v>12</v>
      </c>
    </row>
    <row r="113" spans="1:13" x14ac:dyDescent="0.25">
      <c r="A113" s="2">
        <v>111</v>
      </c>
      <c r="B113" s="351" t="s">
        <v>101</v>
      </c>
      <c r="C113" s="511">
        <v>31541.218181818182</v>
      </c>
      <c r="D113" s="511">
        <v>28435.066666666666</v>
      </c>
      <c r="E113" s="511">
        <v>28884.625</v>
      </c>
      <c r="F113" s="511">
        <v>31937.222222222223</v>
      </c>
      <c r="G113" s="511">
        <v>34513.846153846156</v>
      </c>
      <c r="H113" s="499">
        <v>34104.9</v>
      </c>
      <c r="I113" s="371"/>
      <c r="J113" s="499">
        <v>29532.4375</v>
      </c>
      <c r="K113" s="372">
        <v>-8.7755761333468407E-2</v>
      </c>
      <c r="L113" s="372">
        <v>8.5461859581859034E-2</v>
      </c>
      <c r="M113" s="373">
        <v>32</v>
      </c>
    </row>
    <row r="114" spans="1:13" s="94" customFormat="1" x14ac:dyDescent="0.25">
      <c r="A114" s="94">
        <v>112</v>
      </c>
      <c r="B114" s="349" t="s">
        <v>113</v>
      </c>
      <c r="C114" s="512">
        <v>25228.857142857141</v>
      </c>
      <c r="D114" s="512">
        <v>22981.333333333332</v>
      </c>
      <c r="E114" s="512">
        <v>25348</v>
      </c>
      <c r="F114" s="512">
        <v>26814</v>
      </c>
      <c r="G114" s="512">
        <v>30148</v>
      </c>
      <c r="H114" s="500" t="s">
        <v>299</v>
      </c>
      <c r="I114" s="371"/>
      <c r="J114" s="500">
        <v>24409</v>
      </c>
      <c r="K114" s="375"/>
      <c r="L114" s="375"/>
      <c r="M114" s="376">
        <v>6</v>
      </c>
    </row>
    <row r="115" spans="1:13" x14ac:dyDescent="0.25">
      <c r="A115" s="2">
        <v>113</v>
      </c>
      <c r="B115" s="351" t="s">
        <v>112</v>
      </c>
      <c r="C115" s="511">
        <v>26851.266666666666</v>
      </c>
      <c r="D115" s="511">
        <v>25961.227272727272</v>
      </c>
      <c r="E115" s="511">
        <v>25237.888888888891</v>
      </c>
      <c r="F115" s="511">
        <v>28669.833333333332</v>
      </c>
      <c r="G115" s="511">
        <v>29703.333333333332</v>
      </c>
      <c r="H115" s="499">
        <v>29778</v>
      </c>
      <c r="I115" s="371"/>
      <c r="J115" s="499">
        <v>26224.513513513513</v>
      </c>
      <c r="K115" s="372">
        <v>1.6342945389243635E-2</v>
      </c>
      <c r="L115" s="372">
        <v>6.8932012096041051E-2</v>
      </c>
      <c r="M115" s="373">
        <v>37</v>
      </c>
    </row>
    <row r="116" spans="1:13" s="94" customFormat="1" x14ac:dyDescent="0.25">
      <c r="A116" s="94">
        <v>114</v>
      </c>
      <c r="B116" s="349" t="s">
        <v>103</v>
      </c>
      <c r="C116" s="512"/>
      <c r="D116" s="512"/>
      <c r="E116" s="512"/>
      <c r="F116" s="512"/>
      <c r="G116" s="512"/>
      <c r="H116" s="500"/>
      <c r="I116" s="371"/>
      <c r="J116" s="500"/>
      <c r="K116" s="375"/>
      <c r="L116" s="375"/>
      <c r="M116" s="376"/>
    </row>
    <row r="117" spans="1:13" x14ac:dyDescent="0.25">
      <c r="A117" s="2">
        <v>115</v>
      </c>
      <c r="B117" s="351" t="s">
        <v>117</v>
      </c>
      <c r="C117" s="511">
        <v>22753.96</v>
      </c>
      <c r="D117" s="511">
        <v>21331.672727272726</v>
      </c>
      <c r="E117" s="511">
        <v>22244</v>
      </c>
      <c r="F117" s="511">
        <v>24746.133333333335</v>
      </c>
      <c r="G117" s="511">
        <v>25914.333333333332</v>
      </c>
      <c r="H117" s="499">
        <v>24614.666666666668</v>
      </c>
      <c r="I117" s="371"/>
      <c r="J117" s="499">
        <v>22118.79207920792</v>
      </c>
      <c r="K117" s="372">
        <v>-0.12058703003091087</v>
      </c>
      <c r="L117" s="372">
        <v>-0.21443577857530904</v>
      </c>
      <c r="M117" s="373">
        <v>101</v>
      </c>
    </row>
    <row r="118" spans="1:13" s="94" customFormat="1" x14ac:dyDescent="0.25">
      <c r="A118" s="94">
        <v>116</v>
      </c>
      <c r="B118" s="349" t="s">
        <v>89</v>
      </c>
      <c r="C118" s="512">
        <v>31799.866666666665</v>
      </c>
      <c r="D118" s="512">
        <v>27644.777777777777</v>
      </c>
      <c r="E118" s="512">
        <v>30055</v>
      </c>
      <c r="F118" s="512">
        <v>33135.933333333334</v>
      </c>
      <c r="G118" s="512">
        <v>35464.285714285717</v>
      </c>
      <c r="H118" s="500">
        <v>35620</v>
      </c>
      <c r="I118" s="371"/>
      <c r="J118" s="500">
        <v>29729.793103448275</v>
      </c>
      <c r="K118" s="375">
        <v>-1.9762397227254147E-2</v>
      </c>
      <c r="L118" s="375">
        <v>8.5084267759727439E-4</v>
      </c>
      <c r="M118" s="376">
        <v>58</v>
      </c>
    </row>
    <row r="119" spans="1:13" x14ac:dyDescent="0.25">
      <c r="A119" s="2">
        <v>117</v>
      </c>
      <c r="B119" s="351" t="s">
        <v>99</v>
      </c>
      <c r="C119" s="511"/>
      <c r="D119" s="511"/>
      <c r="E119" s="511"/>
      <c r="F119" s="511"/>
      <c r="G119" s="511"/>
      <c r="H119" s="499"/>
      <c r="I119" s="371"/>
      <c r="J119" s="499"/>
      <c r="K119" s="372"/>
      <c r="L119" s="372"/>
      <c r="M119" s="373"/>
    </row>
    <row r="120" spans="1:13" s="94" customFormat="1" x14ac:dyDescent="0.25">
      <c r="A120" s="94">
        <v>118</v>
      </c>
      <c r="B120" s="349" t="s">
        <v>76</v>
      </c>
      <c r="C120" s="512">
        <v>21061.260115606936</v>
      </c>
      <c r="D120" s="512">
        <v>19382.015151515152</v>
      </c>
      <c r="E120" s="512">
        <v>19708.36</v>
      </c>
      <c r="F120" s="512">
        <v>22846.366666666665</v>
      </c>
      <c r="G120" s="512">
        <v>25491.8</v>
      </c>
      <c r="H120" s="500">
        <v>26248.571428571428</v>
      </c>
      <c r="I120" s="371"/>
      <c r="J120" s="500">
        <v>20205.630136986303</v>
      </c>
      <c r="K120" s="375">
        <v>-5.9219863596121858E-2</v>
      </c>
      <c r="L120" s="375">
        <v>-5.406688732733711E-2</v>
      </c>
      <c r="M120" s="376">
        <v>146</v>
      </c>
    </row>
    <row r="121" spans="1:13" x14ac:dyDescent="0.25">
      <c r="A121" s="2">
        <v>119</v>
      </c>
      <c r="B121" s="351" t="s">
        <v>120</v>
      </c>
      <c r="C121" s="511">
        <v>32402.777777777777</v>
      </c>
      <c r="D121" s="511">
        <v>29717.380952380954</v>
      </c>
      <c r="E121" s="511">
        <v>32195.200000000001</v>
      </c>
      <c r="F121" s="511">
        <v>33589.285714285717</v>
      </c>
      <c r="G121" s="511">
        <v>35538</v>
      </c>
      <c r="H121" s="499">
        <v>35538</v>
      </c>
      <c r="I121" s="371"/>
      <c r="J121" s="499">
        <v>31082.684210526317</v>
      </c>
      <c r="K121" s="372">
        <v>3.5467645230593314E-2</v>
      </c>
      <c r="L121" s="372"/>
      <c r="M121" s="373">
        <v>38</v>
      </c>
    </row>
    <row r="122" spans="1:13" s="94" customFormat="1" x14ac:dyDescent="0.25">
      <c r="A122" s="94">
        <v>120</v>
      </c>
      <c r="B122" s="349" t="s">
        <v>271</v>
      </c>
      <c r="C122" s="512"/>
      <c r="D122" s="512"/>
      <c r="E122" s="512"/>
      <c r="F122" s="512"/>
      <c r="G122" s="512"/>
      <c r="H122" s="500"/>
      <c r="I122" s="371"/>
      <c r="J122" s="500"/>
      <c r="K122" s="375"/>
      <c r="L122" s="375"/>
      <c r="M122" s="376"/>
    </row>
    <row r="123" spans="1:13" x14ac:dyDescent="0.25">
      <c r="A123" s="2">
        <v>121</v>
      </c>
      <c r="B123" s="351" t="s">
        <v>80</v>
      </c>
      <c r="C123" s="511"/>
      <c r="D123" s="511"/>
      <c r="E123" s="511"/>
      <c r="F123" s="511"/>
      <c r="G123" s="511"/>
      <c r="H123" s="499"/>
      <c r="I123" s="371"/>
      <c r="J123" s="499"/>
      <c r="K123" s="372"/>
      <c r="L123" s="372"/>
      <c r="M123" s="373"/>
    </row>
    <row r="124" spans="1:13" s="94" customFormat="1" x14ac:dyDescent="0.25">
      <c r="A124" s="94">
        <v>122</v>
      </c>
      <c r="B124" s="349" t="s">
        <v>110</v>
      </c>
      <c r="C124" s="512"/>
      <c r="D124" s="512"/>
      <c r="E124" s="512"/>
      <c r="F124" s="512"/>
      <c r="G124" s="512"/>
      <c r="H124" s="500"/>
      <c r="I124" s="371"/>
      <c r="J124" s="500"/>
      <c r="K124" s="375"/>
      <c r="L124" s="375"/>
      <c r="M124" s="376"/>
    </row>
    <row r="125" spans="1:13" x14ac:dyDescent="0.25">
      <c r="A125" s="2">
        <v>122.5</v>
      </c>
      <c r="B125" s="351" t="s">
        <v>363</v>
      </c>
      <c r="C125" s="511"/>
      <c r="D125" s="511"/>
      <c r="E125" s="511"/>
      <c r="F125" s="511"/>
      <c r="G125" s="511"/>
      <c r="H125" s="499"/>
      <c r="I125" s="371"/>
      <c r="J125" s="499"/>
      <c r="K125" s="372"/>
      <c r="L125" s="372"/>
      <c r="M125" s="373"/>
    </row>
    <row r="126" spans="1:13" x14ac:dyDescent="0.25">
      <c r="A126" s="94">
        <v>123</v>
      </c>
      <c r="B126" s="349" t="s">
        <v>125</v>
      </c>
      <c r="C126" s="512">
        <v>20478.090909090908</v>
      </c>
      <c r="D126" s="512">
        <v>17724.8</v>
      </c>
      <c r="E126" s="512">
        <v>19274</v>
      </c>
      <c r="F126" s="512">
        <v>22570.75</v>
      </c>
      <c r="G126" s="512" t="s">
        <v>299</v>
      </c>
      <c r="H126" s="500">
        <v>24476.666666666668</v>
      </c>
      <c r="I126" s="371"/>
      <c r="J126" s="500">
        <v>19846.736842105263</v>
      </c>
      <c r="K126" s="375">
        <v>-1.8571553333427082E-2</v>
      </c>
      <c r="L126" s="375">
        <v>-5.7764483164390312E-2</v>
      </c>
      <c r="M126" s="376">
        <v>19</v>
      </c>
    </row>
    <row r="127" spans="1:13" s="94" customFormat="1" x14ac:dyDescent="0.25">
      <c r="A127" s="2">
        <v>124</v>
      </c>
      <c r="B127" s="351" t="s">
        <v>160</v>
      </c>
      <c r="C127" s="511">
        <v>20316.125</v>
      </c>
      <c r="D127" s="511">
        <v>21322.666666666668</v>
      </c>
      <c r="E127" s="511">
        <v>19006</v>
      </c>
      <c r="F127" s="511">
        <v>20183</v>
      </c>
      <c r="G127" s="511" t="s">
        <v>299</v>
      </c>
      <c r="H127" s="499" t="s">
        <v>299</v>
      </c>
      <c r="I127" s="371"/>
      <c r="J127" s="499">
        <v>20316.125</v>
      </c>
      <c r="K127" s="372">
        <v>-1.6111972069719926E-2</v>
      </c>
      <c r="L127" s="372">
        <v>-1.8711482213615516E-2</v>
      </c>
      <c r="M127" s="373">
        <v>8</v>
      </c>
    </row>
    <row r="128" spans="1:13" x14ac:dyDescent="0.25">
      <c r="A128" s="94">
        <v>125</v>
      </c>
      <c r="B128" s="349" t="s">
        <v>127</v>
      </c>
      <c r="C128" s="512">
        <v>21469.176470588234</v>
      </c>
      <c r="D128" s="512">
        <v>19375</v>
      </c>
      <c r="E128" s="512">
        <v>23921</v>
      </c>
      <c r="F128" s="512">
        <v>19225</v>
      </c>
      <c r="G128" s="512">
        <v>23846.25</v>
      </c>
      <c r="H128" s="500">
        <v>26260</v>
      </c>
      <c r="I128" s="371"/>
      <c r="J128" s="500">
        <v>19733.727272727272</v>
      </c>
      <c r="K128" s="375">
        <v>2.2909639800996473E-2</v>
      </c>
      <c r="L128" s="375">
        <v>-2.6601444940719254E-2</v>
      </c>
      <c r="M128" s="376">
        <v>11</v>
      </c>
    </row>
    <row r="129" spans="1:13" s="94" customFormat="1" x14ac:dyDescent="0.25">
      <c r="A129" s="2">
        <v>126</v>
      </c>
      <c r="B129" s="351" t="s">
        <v>121</v>
      </c>
      <c r="C129" s="511">
        <v>19635.599999999999</v>
      </c>
      <c r="D129" s="511">
        <v>20045.8</v>
      </c>
      <c r="E129" s="511">
        <v>11391</v>
      </c>
      <c r="F129" s="511">
        <v>17233</v>
      </c>
      <c r="G129" s="511">
        <v>25135</v>
      </c>
      <c r="H129" s="499" t="s">
        <v>299</v>
      </c>
      <c r="I129" s="371"/>
      <c r="J129" s="499">
        <v>18260.75</v>
      </c>
      <c r="K129" s="372">
        <v>-0.12298059085915314</v>
      </c>
      <c r="L129" s="372">
        <v>-0.17135483139056695</v>
      </c>
      <c r="M129" s="373">
        <v>8</v>
      </c>
    </row>
    <row r="130" spans="1:13" x14ac:dyDescent="0.25">
      <c r="A130" s="94">
        <v>127</v>
      </c>
      <c r="B130" s="349" t="s">
        <v>133</v>
      </c>
      <c r="C130" s="512">
        <v>23229.571428571428</v>
      </c>
      <c r="D130" s="512">
        <v>21474.125</v>
      </c>
      <c r="E130" s="512">
        <v>22279.5</v>
      </c>
      <c r="F130" s="512">
        <v>23545</v>
      </c>
      <c r="G130" s="512">
        <v>25234.2</v>
      </c>
      <c r="H130" s="500">
        <v>27573</v>
      </c>
      <c r="I130" s="371"/>
      <c r="J130" s="500">
        <v>22271.8</v>
      </c>
      <c r="K130" s="375">
        <v>2.3812427114936918E-2</v>
      </c>
      <c r="L130" s="375">
        <v>4.7642295946850766E-2</v>
      </c>
      <c r="M130" s="376">
        <v>15</v>
      </c>
    </row>
    <row r="131" spans="1:13" s="94" customFormat="1" x14ac:dyDescent="0.25">
      <c r="A131" s="2">
        <v>128</v>
      </c>
      <c r="B131" s="351" t="s">
        <v>79</v>
      </c>
      <c r="C131" s="511">
        <v>24451.375</v>
      </c>
      <c r="D131" s="511">
        <v>23481.5</v>
      </c>
      <c r="E131" s="511">
        <v>20860</v>
      </c>
      <c r="F131" s="511">
        <v>24420.333333333332</v>
      </c>
      <c r="G131" s="511">
        <v>26767</v>
      </c>
      <c r="H131" s="499">
        <v>27760</v>
      </c>
      <c r="I131" s="371"/>
      <c r="J131" s="499">
        <v>23514</v>
      </c>
      <c r="K131" s="372">
        <v>0.31892910629848403</v>
      </c>
      <c r="L131" s="372">
        <v>0.13165530966812278</v>
      </c>
      <c r="M131" s="373">
        <v>6</v>
      </c>
    </row>
    <row r="132" spans="1:13" x14ac:dyDescent="0.25">
      <c r="A132" s="94">
        <v>129</v>
      </c>
      <c r="B132" s="349" t="s">
        <v>78</v>
      </c>
      <c r="C132" s="512">
        <v>21355.592592592591</v>
      </c>
      <c r="D132" s="512">
        <v>19419.823529411766</v>
      </c>
      <c r="E132" s="512">
        <v>23708.25</v>
      </c>
      <c r="F132" s="512">
        <v>24380.5</v>
      </c>
      <c r="G132" s="512">
        <v>26450</v>
      </c>
      <c r="H132" s="500">
        <v>23520</v>
      </c>
      <c r="I132" s="371"/>
      <c r="J132" s="500">
        <v>20597</v>
      </c>
      <c r="K132" s="375">
        <v>-3.2559814432542744E-2</v>
      </c>
      <c r="L132" s="375">
        <v>-3.7577180827464973E-3</v>
      </c>
      <c r="M132" s="376">
        <v>23</v>
      </c>
    </row>
    <row r="133" spans="1:13" s="94" customFormat="1" x14ac:dyDescent="0.25">
      <c r="A133" s="2">
        <v>130</v>
      </c>
      <c r="B133" s="351" t="s">
        <v>118</v>
      </c>
      <c r="C133" s="511">
        <v>20470</v>
      </c>
      <c r="D133" s="511">
        <v>18193.333333333332</v>
      </c>
      <c r="E133" s="511">
        <v>18829.5</v>
      </c>
      <c r="F133" s="511">
        <v>21575.666666666668</v>
      </c>
      <c r="G133" s="511">
        <v>25885</v>
      </c>
      <c r="H133" s="499">
        <v>24922.5</v>
      </c>
      <c r="I133" s="371"/>
      <c r="J133" s="499">
        <v>18861.315789473683</v>
      </c>
      <c r="K133" s="372">
        <v>-4.623667804098841E-2</v>
      </c>
      <c r="L133" s="372">
        <v>-2.1858747640846055E-2</v>
      </c>
      <c r="M133" s="373">
        <v>19</v>
      </c>
    </row>
    <row r="134" spans="1:13" x14ac:dyDescent="0.25">
      <c r="A134" s="94">
        <v>131</v>
      </c>
      <c r="B134" s="349" t="s">
        <v>115</v>
      </c>
      <c r="C134" s="512">
        <v>22678.357142857141</v>
      </c>
      <c r="D134" s="512">
        <v>20357</v>
      </c>
      <c r="E134" s="512">
        <v>20201.25</v>
      </c>
      <c r="F134" s="512">
        <v>25256</v>
      </c>
      <c r="G134" s="512">
        <v>19394</v>
      </c>
      <c r="H134" s="500">
        <v>26819.666666666668</v>
      </c>
      <c r="I134" s="371"/>
      <c r="J134" s="500">
        <v>21764.400000000001</v>
      </c>
      <c r="K134" s="375">
        <v>0.14072545377713586</v>
      </c>
      <c r="L134" s="375">
        <v>6.8084072182053701E-2</v>
      </c>
      <c r="M134" s="376">
        <v>10</v>
      </c>
    </row>
    <row r="135" spans="1:13" s="94" customFormat="1" x14ac:dyDescent="0.25">
      <c r="A135" s="2">
        <v>132</v>
      </c>
      <c r="B135" s="351" t="s">
        <v>116</v>
      </c>
      <c r="C135" s="511">
        <v>21038.880952380954</v>
      </c>
      <c r="D135" s="511">
        <v>19348.541666666668</v>
      </c>
      <c r="E135" s="511">
        <v>20866</v>
      </c>
      <c r="F135" s="511">
        <v>22166.400000000001</v>
      </c>
      <c r="G135" s="511">
        <v>25136</v>
      </c>
      <c r="H135" s="499">
        <v>24510</v>
      </c>
      <c r="I135" s="371"/>
      <c r="J135" s="499">
        <v>19959.424242424244</v>
      </c>
      <c r="K135" s="372">
        <v>2.2488570884963144E-2</v>
      </c>
      <c r="L135" s="372">
        <v>-6.0391697390587362E-2</v>
      </c>
      <c r="M135" s="373">
        <v>33</v>
      </c>
    </row>
    <row r="136" spans="1:13" x14ac:dyDescent="0.25">
      <c r="A136" s="94">
        <v>133</v>
      </c>
      <c r="B136" s="349" t="s">
        <v>92</v>
      </c>
      <c r="C136" s="512"/>
      <c r="D136" s="512"/>
      <c r="E136" s="512"/>
      <c r="F136" s="512"/>
      <c r="G136" s="512"/>
      <c r="H136" s="500"/>
      <c r="I136" s="371"/>
      <c r="J136" s="500"/>
      <c r="K136" s="375"/>
      <c r="L136" s="375"/>
      <c r="M136" s="376"/>
    </row>
    <row r="137" spans="1:13" s="94" customFormat="1" x14ac:dyDescent="0.25">
      <c r="A137" s="94">
        <v>134</v>
      </c>
      <c r="B137" s="349" t="s">
        <v>91</v>
      </c>
      <c r="C137" s="512"/>
      <c r="D137" s="512"/>
      <c r="E137" s="512"/>
      <c r="F137" s="512"/>
      <c r="G137" s="512"/>
      <c r="H137" s="500"/>
      <c r="I137" s="371"/>
      <c r="J137" s="500"/>
      <c r="K137" s="375"/>
      <c r="L137" s="375"/>
      <c r="M137" s="376"/>
    </row>
    <row r="138" spans="1:13" s="15" customFormat="1" x14ac:dyDescent="0.25">
      <c r="A138" s="2">
        <v>135</v>
      </c>
      <c r="B138" s="351" t="s">
        <v>85</v>
      </c>
      <c r="C138" s="511"/>
      <c r="D138" s="511"/>
      <c r="E138" s="511"/>
      <c r="F138" s="511"/>
      <c r="G138" s="511"/>
      <c r="H138" s="499"/>
      <c r="I138" s="371"/>
      <c r="J138" s="499"/>
      <c r="K138" s="372"/>
      <c r="L138" s="372"/>
      <c r="M138" s="373"/>
    </row>
    <row r="139" spans="1:13" s="94" customFormat="1" x14ac:dyDescent="0.25">
      <c r="A139" s="94">
        <v>136</v>
      </c>
      <c r="B139" s="349" t="s">
        <v>86</v>
      </c>
      <c r="C139" s="512"/>
      <c r="D139" s="512"/>
      <c r="E139" s="512"/>
      <c r="F139" s="512"/>
      <c r="G139" s="512"/>
      <c r="H139" s="500"/>
      <c r="I139" s="371"/>
      <c r="J139" s="500"/>
      <c r="K139" s="375"/>
      <c r="L139" s="375"/>
      <c r="M139" s="376"/>
    </row>
    <row r="140" spans="1:13" x14ac:dyDescent="0.25">
      <c r="A140" s="2">
        <v>137</v>
      </c>
      <c r="B140" s="351" t="s">
        <v>100</v>
      </c>
      <c r="C140" s="511"/>
      <c r="D140" s="511"/>
      <c r="E140" s="511"/>
      <c r="F140" s="511"/>
      <c r="G140" s="511"/>
      <c r="H140" s="499"/>
      <c r="I140" s="371"/>
      <c r="J140" s="499"/>
      <c r="K140" s="372"/>
      <c r="L140" s="372"/>
      <c r="M140" s="373"/>
    </row>
    <row r="141" spans="1:13" s="94" customFormat="1" x14ac:dyDescent="0.25">
      <c r="A141" s="94">
        <v>138</v>
      </c>
      <c r="B141" s="349" t="s">
        <v>122</v>
      </c>
      <c r="C141" s="512"/>
      <c r="D141" s="512"/>
      <c r="E141" s="512"/>
      <c r="F141" s="512"/>
      <c r="G141" s="512"/>
      <c r="H141" s="500"/>
      <c r="I141" s="371"/>
      <c r="J141" s="500"/>
      <c r="K141" s="375"/>
      <c r="L141" s="375"/>
      <c r="M141" s="376"/>
    </row>
    <row r="142" spans="1:13" x14ac:dyDescent="0.25">
      <c r="A142" s="2">
        <v>139</v>
      </c>
      <c r="B142" s="351" t="s">
        <v>161</v>
      </c>
      <c r="C142" s="511">
        <v>23495.625</v>
      </c>
      <c r="D142" s="511">
        <v>23776.571428571428</v>
      </c>
      <c r="E142" s="511">
        <v>21529</v>
      </c>
      <c r="F142" s="511" t="s">
        <v>299</v>
      </c>
      <c r="G142" s="511" t="s">
        <v>299</v>
      </c>
      <c r="H142" s="499" t="s">
        <v>299</v>
      </c>
      <c r="I142" s="371"/>
      <c r="J142" s="499">
        <v>23495.625</v>
      </c>
      <c r="K142" s="372">
        <v>-5.2641653905050045E-4</v>
      </c>
      <c r="L142" s="372">
        <v>0.18374814217699065</v>
      </c>
      <c r="M142" s="373">
        <v>8</v>
      </c>
    </row>
    <row r="143" spans="1:13" s="94" customFormat="1" x14ac:dyDescent="0.25">
      <c r="A143" s="94">
        <v>140</v>
      </c>
      <c r="B143" s="349" t="s">
        <v>162</v>
      </c>
      <c r="C143" s="512">
        <v>22314.5</v>
      </c>
      <c r="D143" s="512">
        <v>21794</v>
      </c>
      <c r="E143" s="512">
        <v>19563</v>
      </c>
      <c r="F143" s="512">
        <v>26107</v>
      </c>
      <c r="G143" s="512" t="s">
        <v>299</v>
      </c>
      <c r="H143" s="500" t="s">
        <v>299</v>
      </c>
      <c r="I143" s="371"/>
      <c r="J143" s="500">
        <v>22314.5</v>
      </c>
      <c r="K143" s="375">
        <v>2.0927916323528528E-2</v>
      </c>
      <c r="L143" s="375">
        <v>0.13244020796620459</v>
      </c>
      <c r="M143" s="376">
        <v>4</v>
      </c>
    </row>
    <row r="144" spans="1:13" x14ac:dyDescent="0.25">
      <c r="A144" s="2">
        <v>141</v>
      </c>
      <c r="B144" s="351" t="s">
        <v>163</v>
      </c>
      <c r="C144" s="511"/>
      <c r="D144" s="511"/>
      <c r="E144" s="511"/>
      <c r="F144" s="511"/>
      <c r="G144" s="511"/>
      <c r="H144" s="499"/>
      <c r="I144" s="371"/>
      <c r="J144" s="501"/>
      <c r="K144" s="372"/>
      <c r="L144" s="372"/>
      <c r="M144" s="373">
        <v>2</v>
      </c>
    </row>
    <row r="145" spans="1:19" s="94" customFormat="1" x14ac:dyDescent="0.25">
      <c r="A145" s="94">
        <v>142</v>
      </c>
      <c r="B145" s="349" t="s">
        <v>164</v>
      </c>
      <c r="C145" s="512">
        <v>21923.142857142859</v>
      </c>
      <c r="D145" s="512">
        <v>21671.5</v>
      </c>
      <c r="E145" s="512">
        <v>23433</v>
      </c>
      <c r="F145" s="512" t="s">
        <v>299</v>
      </c>
      <c r="G145" s="512" t="s">
        <v>299</v>
      </c>
      <c r="H145" s="500" t="s">
        <v>299</v>
      </c>
      <c r="I145" s="371"/>
      <c r="J145" s="500">
        <v>21923.142857142859</v>
      </c>
      <c r="K145" s="375">
        <v>-1.1455780840554319E-2</v>
      </c>
      <c r="L145" s="375">
        <v>0.10096616305737749</v>
      </c>
      <c r="M145" s="376">
        <v>7</v>
      </c>
    </row>
    <row r="146" spans="1:19" x14ac:dyDescent="0.25">
      <c r="A146" s="2">
        <v>143</v>
      </c>
      <c r="B146" s="351" t="s">
        <v>119</v>
      </c>
      <c r="C146" s="511"/>
      <c r="D146" s="511"/>
      <c r="E146" s="511"/>
      <c r="F146" s="511"/>
      <c r="G146" s="511"/>
      <c r="H146" s="499"/>
      <c r="I146" s="371"/>
      <c r="J146" s="499"/>
      <c r="K146" s="372"/>
      <c r="L146" s="372"/>
      <c r="M146" s="373"/>
    </row>
    <row r="147" spans="1:19" s="94" customFormat="1" x14ac:dyDescent="0.25">
      <c r="A147" s="94">
        <v>144</v>
      </c>
      <c r="B147" s="349" t="s">
        <v>131</v>
      </c>
      <c r="C147" s="512"/>
      <c r="D147" s="512"/>
      <c r="E147" s="512"/>
      <c r="F147" s="512"/>
      <c r="G147" s="512"/>
      <c r="H147" s="500"/>
      <c r="I147" s="371"/>
      <c r="J147" s="500"/>
      <c r="K147" s="375"/>
      <c r="L147" s="375"/>
      <c r="M147" s="376"/>
    </row>
    <row r="148" spans="1:19" x14ac:dyDescent="0.25">
      <c r="A148" s="2">
        <v>145</v>
      </c>
      <c r="B148" s="351" t="s">
        <v>114</v>
      </c>
      <c r="C148" s="511"/>
      <c r="D148" s="511"/>
      <c r="E148" s="511"/>
      <c r="F148" s="511"/>
      <c r="G148" s="511"/>
      <c r="H148" s="499"/>
      <c r="I148" s="371"/>
      <c r="J148" s="499"/>
      <c r="K148" s="372"/>
      <c r="L148" s="372"/>
      <c r="M148" s="373"/>
    </row>
    <row r="149" spans="1:19" s="94" customFormat="1" x14ac:dyDescent="0.25">
      <c r="A149" s="94">
        <v>146</v>
      </c>
      <c r="B149" s="349" t="s">
        <v>130</v>
      </c>
      <c r="C149" s="512"/>
      <c r="D149" s="512"/>
      <c r="E149" s="512"/>
      <c r="F149" s="512"/>
      <c r="G149" s="512"/>
      <c r="H149" s="500"/>
      <c r="I149" s="371"/>
      <c r="J149" s="500"/>
      <c r="K149" s="375"/>
      <c r="L149" s="375"/>
      <c r="M149" s="376"/>
    </row>
    <row r="150" spans="1:19" x14ac:dyDescent="0.25">
      <c r="A150" s="2">
        <v>147</v>
      </c>
      <c r="B150" s="351" t="s">
        <v>132</v>
      </c>
      <c r="C150" s="511">
        <v>21210.608695652172</v>
      </c>
      <c r="D150" s="511">
        <v>20281.901639344262</v>
      </c>
      <c r="E150" s="511">
        <v>20582.954545454544</v>
      </c>
      <c r="F150" s="511">
        <v>22758.823529411766</v>
      </c>
      <c r="G150" s="511">
        <v>23813.76923076923</v>
      </c>
      <c r="H150" s="499">
        <v>26360</v>
      </c>
      <c r="I150" s="371"/>
      <c r="J150" s="499">
        <v>20769.21</v>
      </c>
      <c r="K150" s="372">
        <v>-4.7776619557431066E-2</v>
      </c>
      <c r="L150" s="372">
        <v>-0.10483543588530386</v>
      </c>
      <c r="M150" s="373">
        <v>100</v>
      </c>
    </row>
    <row r="151" spans="1:19" s="94" customFormat="1" x14ac:dyDescent="0.25">
      <c r="A151" s="94">
        <v>148</v>
      </c>
      <c r="B151" s="349" t="s">
        <v>84</v>
      </c>
      <c r="C151" s="512"/>
      <c r="D151" s="512"/>
      <c r="E151" s="512"/>
      <c r="F151" s="512"/>
      <c r="G151" s="512"/>
      <c r="H151" s="500"/>
      <c r="I151" s="371"/>
      <c r="J151" s="500"/>
      <c r="K151" s="375"/>
      <c r="L151" s="375"/>
      <c r="M151" s="376"/>
    </row>
    <row r="152" spans="1:19" x14ac:dyDescent="0.25">
      <c r="A152" s="2">
        <v>149</v>
      </c>
      <c r="B152" s="351" t="s">
        <v>87</v>
      </c>
      <c r="C152" s="511"/>
      <c r="D152" s="511"/>
      <c r="E152" s="511"/>
      <c r="F152" s="511"/>
      <c r="G152" s="511"/>
      <c r="H152" s="499"/>
      <c r="I152" s="371"/>
      <c r="J152" s="499"/>
      <c r="K152" s="372"/>
      <c r="L152" s="372"/>
      <c r="M152" s="373"/>
    </row>
    <row r="153" spans="1:19" s="94" customFormat="1" x14ac:dyDescent="0.25">
      <c r="A153" s="94">
        <v>150</v>
      </c>
      <c r="B153" s="349" t="s">
        <v>126</v>
      </c>
      <c r="C153" s="512"/>
      <c r="D153" s="512"/>
      <c r="E153" s="512"/>
      <c r="F153" s="512"/>
      <c r="G153" s="512"/>
      <c r="H153" s="500"/>
      <c r="I153" s="371"/>
      <c r="J153" s="500"/>
      <c r="K153" s="375"/>
      <c r="L153" s="375"/>
      <c r="M153" s="376"/>
      <c r="S153" s="94">
        <v>1</v>
      </c>
    </row>
    <row r="154" spans="1:19" x14ac:dyDescent="0.25">
      <c r="A154" s="2">
        <v>151</v>
      </c>
      <c r="B154" s="351" t="s">
        <v>104</v>
      </c>
      <c r="C154" s="511"/>
      <c r="D154" s="511"/>
      <c r="E154" s="511"/>
      <c r="F154" s="511"/>
      <c r="G154" s="511"/>
      <c r="H154" s="499"/>
      <c r="I154" s="371"/>
      <c r="J154" s="499"/>
      <c r="K154" s="372"/>
      <c r="L154" s="372"/>
      <c r="M154" s="373"/>
    </row>
    <row r="155" spans="1:19" s="94" customFormat="1" x14ac:dyDescent="0.25">
      <c r="A155" s="94">
        <v>152</v>
      </c>
      <c r="B155" s="349" t="s">
        <v>105</v>
      </c>
      <c r="C155" s="512"/>
      <c r="D155" s="512"/>
      <c r="E155" s="512"/>
      <c r="F155" s="512"/>
      <c r="G155" s="512"/>
      <c r="H155" s="500"/>
      <c r="I155" s="371"/>
      <c r="J155" s="500"/>
      <c r="K155" s="375"/>
      <c r="L155" s="375"/>
      <c r="M155" s="376"/>
    </row>
    <row r="156" spans="1:19" x14ac:dyDescent="0.25">
      <c r="A156" s="2">
        <v>153</v>
      </c>
      <c r="B156" s="351" t="s">
        <v>83</v>
      </c>
      <c r="C156" s="511"/>
      <c r="D156" s="511"/>
      <c r="E156" s="511"/>
      <c r="F156" s="511"/>
      <c r="G156" s="511"/>
      <c r="H156" s="499"/>
      <c r="I156" s="371"/>
      <c r="J156" s="499"/>
      <c r="K156" s="372"/>
      <c r="L156" s="372"/>
      <c r="M156" s="373"/>
    </row>
    <row r="157" spans="1:19" s="94" customFormat="1" x14ac:dyDescent="0.25">
      <c r="A157" s="94">
        <v>154</v>
      </c>
      <c r="B157" s="349" t="s">
        <v>128</v>
      </c>
      <c r="C157" s="512"/>
      <c r="D157" s="512"/>
      <c r="E157" s="512"/>
      <c r="F157" s="512"/>
      <c r="G157" s="512"/>
      <c r="H157" s="500"/>
      <c r="I157" s="371"/>
      <c r="J157" s="500"/>
      <c r="K157" s="375"/>
      <c r="L157" s="375"/>
      <c r="M157" s="376"/>
    </row>
    <row r="158" spans="1:19" x14ac:dyDescent="0.25">
      <c r="A158" s="2">
        <v>155</v>
      </c>
      <c r="B158" s="351" t="s">
        <v>95</v>
      </c>
      <c r="C158" s="511"/>
      <c r="D158" s="511"/>
      <c r="E158" s="511"/>
      <c r="F158" s="511"/>
      <c r="G158" s="511"/>
      <c r="H158" s="499"/>
      <c r="I158" s="371"/>
      <c r="J158" s="499"/>
      <c r="K158" s="372"/>
      <c r="L158" s="372"/>
      <c r="M158" s="373"/>
    </row>
    <row r="159" spans="1:19" s="94" customFormat="1" x14ac:dyDescent="0.25">
      <c r="A159" s="94">
        <v>156</v>
      </c>
      <c r="B159" s="349" t="s">
        <v>123</v>
      </c>
      <c r="C159" s="512"/>
      <c r="D159" s="512"/>
      <c r="E159" s="512"/>
      <c r="F159" s="512"/>
      <c r="G159" s="512"/>
      <c r="H159" s="500"/>
      <c r="I159" s="371"/>
      <c r="J159" s="500"/>
      <c r="K159" s="375"/>
      <c r="L159" s="375"/>
      <c r="M159" s="376"/>
    </row>
    <row r="160" spans="1:19" x14ac:dyDescent="0.25">
      <c r="A160" s="2">
        <v>157</v>
      </c>
      <c r="B160" s="351" t="s">
        <v>106</v>
      </c>
      <c r="C160" s="511"/>
      <c r="D160" s="511"/>
      <c r="E160" s="511"/>
      <c r="F160" s="511"/>
      <c r="G160" s="511"/>
      <c r="H160" s="499"/>
      <c r="I160" s="371"/>
      <c r="J160" s="499"/>
      <c r="K160" s="372"/>
      <c r="L160" s="372"/>
      <c r="M160" s="373"/>
    </row>
    <row r="161" spans="1:16" s="94" customFormat="1" x14ac:dyDescent="0.25">
      <c r="A161" s="94">
        <v>158</v>
      </c>
      <c r="B161" s="349" t="s">
        <v>73</v>
      </c>
      <c r="C161" s="512"/>
      <c r="D161" s="512"/>
      <c r="E161" s="512"/>
      <c r="F161" s="512"/>
      <c r="G161" s="512"/>
      <c r="H161" s="500"/>
      <c r="I161" s="371"/>
      <c r="J161" s="500"/>
      <c r="K161" s="375"/>
      <c r="L161" s="375"/>
      <c r="M161" s="376"/>
    </row>
    <row r="162" spans="1:16" x14ac:dyDescent="0.25">
      <c r="A162" s="2">
        <v>159</v>
      </c>
      <c r="B162" s="351" t="s">
        <v>136</v>
      </c>
      <c r="C162" s="511">
        <v>18814.095238095237</v>
      </c>
      <c r="D162" s="511">
        <v>18591.36842105263</v>
      </c>
      <c r="E162" s="511">
        <v>24081</v>
      </c>
      <c r="F162" s="511">
        <v>17779</v>
      </c>
      <c r="G162" s="511" t="s">
        <v>299</v>
      </c>
      <c r="H162" s="499" t="s">
        <v>299</v>
      </c>
      <c r="I162" s="371"/>
      <c r="J162" s="501">
        <v>18814.095238095237</v>
      </c>
      <c r="K162" s="372">
        <v>7.4738836062191671E-2</v>
      </c>
      <c r="L162" s="372">
        <v>2.0480852553100393E-2</v>
      </c>
      <c r="M162" s="373">
        <v>21</v>
      </c>
    </row>
    <row r="163" spans="1:16" ht="5.25" hidden="1" customHeight="1" x14ac:dyDescent="0.25">
      <c r="A163" s="2">
        <v>161</v>
      </c>
      <c r="B163" s="351"/>
      <c r="C163" s="511"/>
      <c r="D163" s="511"/>
      <c r="E163" s="511"/>
      <c r="F163" s="511"/>
      <c r="G163" s="511"/>
      <c r="H163" s="499"/>
      <c r="I163" s="371"/>
      <c r="J163" s="499"/>
      <c r="K163" s="372"/>
      <c r="L163" s="372"/>
      <c r="M163" s="373"/>
    </row>
    <row r="164" spans="1:16" s="94" customFormat="1" hidden="1" x14ac:dyDescent="0.25">
      <c r="A164" s="94">
        <v>162</v>
      </c>
      <c r="B164" s="107" t="s">
        <v>149</v>
      </c>
      <c r="C164" s="515"/>
      <c r="D164" s="516"/>
      <c r="E164" s="515"/>
      <c r="F164" s="516"/>
      <c r="G164" s="515"/>
      <c r="H164" s="517"/>
      <c r="I164" s="308"/>
      <c r="J164" s="502"/>
      <c r="K164" s="128"/>
      <c r="L164" s="310"/>
      <c r="M164" s="98"/>
    </row>
    <row r="165" spans="1:16" hidden="1" x14ac:dyDescent="0.25">
      <c r="A165" s="2">
        <v>163</v>
      </c>
      <c r="B165" s="2" t="s">
        <v>140</v>
      </c>
      <c r="C165" s="518"/>
      <c r="D165" s="519"/>
      <c r="E165" s="518"/>
      <c r="F165" s="519"/>
      <c r="G165" s="518"/>
      <c r="H165" s="520"/>
      <c r="I165" s="308"/>
      <c r="J165" s="503"/>
      <c r="K165" s="127"/>
      <c r="L165" s="309"/>
      <c r="M165" s="23"/>
    </row>
    <row r="166" spans="1:16" s="94" customFormat="1" hidden="1" x14ac:dyDescent="0.25">
      <c r="A166" s="94">
        <v>164</v>
      </c>
      <c r="B166" s="94" t="s">
        <v>98</v>
      </c>
      <c r="C166" s="515"/>
      <c r="D166" s="516"/>
      <c r="E166" s="515"/>
      <c r="F166" s="516"/>
      <c r="G166" s="515"/>
      <c r="H166" s="517"/>
      <c r="I166" s="308"/>
      <c r="J166" s="502"/>
      <c r="K166" s="128"/>
      <c r="L166" s="310"/>
      <c r="M166" s="98"/>
    </row>
    <row r="167" spans="1:16" hidden="1" x14ac:dyDescent="0.25">
      <c r="A167" s="2">
        <v>165</v>
      </c>
      <c r="B167" s="2" t="s">
        <v>141</v>
      </c>
      <c r="C167" s="518"/>
      <c r="D167" s="519"/>
      <c r="E167" s="518"/>
      <c r="F167" s="519"/>
      <c r="G167" s="518"/>
      <c r="H167" s="520"/>
      <c r="I167" s="308"/>
      <c r="J167" s="503"/>
      <c r="K167" s="127"/>
      <c r="L167" s="309"/>
      <c r="M167" s="23"/>
    </row>
    <row r="168" spans="1:16" s="94" customFormat="1" hidden="1" x14ac:dyDescent="0.25">
      <c r="A168" s="94">
        <v>166</v>
      </c>
      <c r="B168" s="94" t="s">
        <v>143</v>
      </c>
      <c r="C168" s="515">
        <v>17775.8</v>
      </c>
      <c r="D168" s="516" t="s">
        <v>299</v>
      </c>
      <c r="E168" s="515">
        <v>16091.5</v>
      </c>
      <c r="F168" s="516">
        <v>14432</v>
      </c>
      <c r="G168" s="515">
        <v>20282</v>
      </c>
      <c r="H168" s="517">
        <v>21982</v>
      </c>
      <c r="I168" s="308"/>
      <c r="J168" s="502">
        <v>15538.333333333334</v>
      </c>
      <c r="K168" s="128">
        <v>-7.563108528822704E-2</v>
      </c>
      <c r="L168" s="310"/>
      <c r="M168" s="98">
        <v>3</v>
      </c>
    </row>
    <row r="169" spans="1:16" hidden="1" x14ac:dyDescent="0.25">
      <c r="A169" s="2">
        <v>167</v>
      </c>
      <c r="B169" s="2" t="s">
        <v>144</v>
      </c>
      <c r="C169" s="518"/>
      <c r="D169" s="519"/>
      <c r="E169" s="518"/>
      <c r="F169" s="519"/>
      <c r="G169" s="518"/>
      <c r="H169" s="520"/>
      <c r="I169" s="308"/>
      <c r="J169" s="503"/>
      <c r="K169" s="127"/>
      <c r="L169" s="309"/>
      <c r="M169" s="23"/>
    </row>
    <row r="170" spans="1:16" s="94" customFormat="1" hidden="1" x14ac:dyDescent="0.25">
      <c r="A170" s="94">
        <v>168</v>
      </c>
      <c r="B170" s="94" t="s">
        <v>142</v>
      </c>
      <c r="C170" s="515"/>
      <c r="D170" s="516"/>
      <c r="E170" s="515"/>
      <c r="F170" s="516"/>
      <c r="G170" s="515"/>
      <c r="H170" s="517"/>
      <c r="I170" s="308"/>
      <c r="J170" s="502"/>
      <c r="K170" s="128"/>
      <c r="L170" s="310"/>
      <c r="M170" s="98"/>
    </row>
    <row r="171" spans="1:16" hidden="1" x14ac:dyDescent="0.25">
      <c r="A171" s="2">
        <v>170</v>
      </c>
      <c r="C171" s="518"/>
      <c r="D171" s="519"/>
      <c r="E171" s="518"/>
      <c r="F171" s="519"/>
      <c r="G171" s="518"/>
      <c r="H171" s="520"/>
      <c r="I171" s="308"/>
      <c r="J171" s="503"/>
      <c r="K171" s="127"/>
      <c r="L171" s="309"/>
      <c r="M171" s="23"/>
      <c r="O171" s="2"/>
      <c r="P171" s="2"/>
    </row>
    <row r="172" spans="1:16" s="94" customFormat="1" x14ac:dyDescent="0.25">
      <c r="A172" s="2">
        <v>172</v>
      </c>
      <c r="B172" s="38" t="s">
        <v>266</v>
      </c>
      <c r="C172" s="521"/>
      <c r="D172" s="521"/>
      <c r="E172" s="521"/>
      <c r="F172" s="521"/>
      <c r="G172" s="521"/>
      <c r="H172" s="504"/>
      <c r="I172" s="29"/>
      <c r="J172" s="504"/>
      <c r="K172" s="31"/>
      <c r="L172" s="31"/>
      <c r="M172" s="15"/>
    </row>
    <row r="173" spans="1:16" s="15" customFormat="1" x14ac:dyDescent="0.25">
      <c r="A173" s="2">
        <v>173</v>
      </c>
      <c r="B173" s="38" t="s">
        <v>365</v>
      </c>
      <c r="C173" s="505"/>
      <c r="D173" s="505"/>
      <c r="E173" s="505"/>
      <c r="F173" s="505"/>
      <c r="G173" s="505"/>
      <c r="H173" s="496"/>
      <c r="I173" s="16"/>
      <c r="J173" s="496"/>
      <c r="K173" s="18"/>
      <c r="L173" s="18"/>
      <c r="M173" s="2"/>
    </row>
    <row r="174" spans="1:16" s="15" customFormat="1" ht="3" hidden="1" customHeight="1" x14ac:dyDescent="0.25">
      <c r="A174" s="2">
        <v>173.5</v>
      </c>
      <c r="B174" s="38"/>
      <c r="C174" s="505"/>
      <c r="D174" s="505"/>
      <c r="E174" s="505"/>
      <c r="F174" s="505"/>
      <c r="G174" s="505"/>
      <c r="H174" s="496"/>
      <c r="I174" s="16"/>
      <c r="J174" s="496"/>
      <c r="K174" s="18"/>
      <c r="L174" s="18"/>
      <c r="M174" s="2"/>
    </row>
    <row r="175" spans="1:16" x14ac:dyDescent="0.25">
      <c r="A175" s="2">
        <v>174</v>
      </c>
      <c r="B175" s="37" t="s">
        <v>146</v>
      </c>
      <c r="I175" s="16"/>
    </row>
    <row r="176" spans="1:16" hidden="1" x14ac:dyDescent="0.25">
      <c r="A176" s="2">
        <v>175</v>
      </c>
      <c r="B176" s="38" t="s">
        <v>266</v>
      </c>
    </row>
    <row r="177" spans="1:13" hidden="1" x14ac:dyDescent="0.25">
      <c r="A177" s="2">
        <v>176</v>
      </c>
      <c r="B177" s="38" t="s">
        <v>275</v>
      </c>
      <c r="J177" s="496">
        <v>21329</v>
      </c>
      <c r="K177" s="18">
        <v>8.511040711144835E-3</v>
      </c>
      <c r="L177" s="18">
        <v>9.945188061650545E-2</v>
      </c>
      <c r="M177" s="2">
        <v>1</v>
      </c>
    </row>
    <row r="178" spans="1:13" hidden="1" x14ac:dyDescent="0.25">
      <c r="A178" s="2">
        <v>177</v>
      </c>
      <c r="B178" s="38" t="s">
        <v>269</v>
      </c>
    </row>
    <row r="179" spans="1:13" hidden="1" x14ac:dyDescent="0.25">
      <c r="A179" s="2">
        <v>178</v>
      </c>
      <c r="B179" s="38" t="s">
        <v>267</v>
      </c>
      <c r="C179" s="505">
        <v>26407.146341463416</v>
      </c>
      <c r="D179" s="505">
        <v>21233.25</v>
      </c>
      <c r="E179" s="505">
        <v>25327</v>
      </c>
      <c r="F179" s="505">
        <v>25895.545454545456</v>
      </c>
      <c r="G179" s="505">
        <v>30076.272727272728</v>
      </c>
      <c r="H179" s="496">
        <v>32310</v>
      </c>
      <c r="J179" s="496">
        <v>23612.16</v>
      </c>
      <c r="K179" s="18">
        <v>5.553580342574449E-2</v>
      </c>
      <c r="L179" s="18">
        <v>0.20497396390472744</v>
      </c>
      <c r="M179" s="2">
        <v>25</v>
      </c>
    </row>
    <row r="180" spans="1:13" hidden="1" x14ac:dyDescent="0.25">
      <c r="A180" s="2">
        <v>179</v>
      </c>
      <c r="B180" s="38" t="s">
        <v>276</v>
      </c>
    </row>
    <row r="181" spans="1:13" hidden="1" x14ac:dyDescent="0.25">
      <c r="A181" s="2">
        <v>180</v>
      </c>
      <c r="B181" s="38" t="s">
        <v>270</v>
      </c>
    </row>
    <row r="182" spans="1:13" hidden="1" x14ac:dyDescent="0.25">
      <c r="A182" s="2">
        <v>181</v>
      </c>
      <c r="B182" s="38" t="s">
        <v>268</v>
      </c>
    </row>
    <row r="183" spans="1:13" hidden="1" x14ac:dyDescent="0.25">
      <c r="A183" s="2">
        <v>182</v>
      </c>
      <c r="B183" s="38" t="s">
        <v>272</v>
      </c>
    </row>
    <row r="184" spans="1:13" hidden="1" x14ac:dyDescent="0.25">
      <c r="A184" s="2">
        <v>183</v>
      </c>
      <c r="B184" s="38" t="s">
        <v>277</v>
      </c>
    </row>
    <row r="185" spans="1:13" hidden="1" x14ac:dyDescent="0.25">
      <c r="B185" s="463"/>
    </row>
    <row r="186" spans="1:13" s="15" customFormat="1" hidden="1" x14ac:dyDescent="0.25">
      <c r="A186" s="2"/>
      <c r="B186" s="463"/>
      <c r="C186" s="505"/>
      <c r="D186" s="505"/>
      <c r="E186" s="505"/>
      <c r="F186" s="505"/>
      <c r="G186" s="505"/>
      <c r="H186" s="496"/>
      <c r="I186" s="305"/>
      <c r="J186" s="496"/>
      <c r="K186" s="18"/>
      <c r="L186" s="18"/>
      <c r="M186" s="2"/>
    </row>
    <row r="187" spans="1:13" hidden="1" x14ac:dyDescent="0.25">
      <c r="B187" s="463"/>
    </row>
    <row r="188" spans="1:13" hidden="1" x14ac:dyDescent="0.25">
      <c r="B188" s="38" t="s">
        <v>316</v>
      </c>
    </row>
    <row r="189" spans="1:13" hidden="1" x14ac:dyDescent="0.25">
      <c r="A189" s="15"/>
      <c r="B189" s="461" t="s">
        <v>341</v>
      </c>
      <c r="C189" s="521"/>
      <c r="D189" s="521"/>
      <c r="E189" s="521"/>
      <c r="F189" s="521"/>
      <c r="G189" s="521"/>
      <c r="H189" s="504"/>
      <c r="I189" s="291"/>
      <c r="J189" s="504"/>
      <c r="K189" s="31"/>
      <c r="L189" s="31"/>
      <c r="M189" s="15"/>
    </row>
    <row r="190" spans="1:13" hidden="1" x14ac:dyDescent="0.25">
      <c r="B190" s="38" t="s">
        <v>317</v>
      </c>
    </row>
    <row r="191" spans="1:13" s="15" customFormat="1" hidden="1" x14ac:dyDescent="0.25">
      <c r="A191" s="2"/>
      <c r="B191" s="38" t="s">
        <v>319</v>
      </c>
      <c r="C191" s="505"/>
      <c r="D191" s="505"/>
      <c r="E191" s="505"/>
      <c r="F191" s="505"/>
      <c r="G191" s="505"/>
      <c r="H191" s="496"/>
      <c r="I191" s="305"/>
      <c r="J191" s="496"/>
      <c r="K191" s="18"/>
      <c r="L191" s="18"/>
      <c r="M191" s="2"/>
    </row>
    <row r="192" spans="1:13" hidden="1" x14ac:dyDescent="0.25">
      <c r="B192" s="462" t="s">
        <v>320</v>
      </c>
    </row>
    <row r="193" spans="1:13" s="15" customFormat="1" hidden="1" x14ac:dyDescent="0.25">
      <c r="A193" s="2"/>
      <c r="B193" s="462" t="s">
        <v>321</v>
      </c>
      <c r="C193" s="505"/>
      <c r="D193" s="505"/>
      <c r="E193" s="505"/>
      <c r="F193" s="505"/>
      <c r="G193" s="505"/>
      <c r="H193" s="496"/>
      <c r="I193" s="305"/>
      <c r="J193" s="496"/>
      <c r="K193" s="18"/>
      <c r="L193" s="18"/>
      <c r="M193" s="2"/>
    </row>
    <row r="194" spans="1:13" hidden="1" x14ac:dyDescent="0.25">
      <c r="B194" s="462" t="s">
        <v>322</v>
      </c>
    </row>
    <row r="195" spans="1:13" hidden="1" x14ac:dyDescent="0.25"/>
  </sheetData>
  <mergeCells count="8">
    <mergeCell ref="A3:A5"/>
    <mergeCell ref="B3:B5"/>
    <mergeCell ref="C3:M3"/>
    <mergeCell ref="B1:M1"/>
    <mergeCell ref="J6:M6"/>
    <mergeCell ref="C6:H6"/>
    <mergeCell ref="D4:H4"/>
    <mergeCell ref="J4:M4"/>
  </mergeCells>
  <printOptions horizontalCentered="1"/>
  <pageMargins left="0.25" right="0.25" top="0.75" bottom="0.75" header="0" footer="0.5"/>
  <pageSetup scale="70" fitToHeight="0" orientation="landscape" r:id="rId1"/>
  <headerFooter>
    <oddFooter xml:space="preserve">&amp;LMinnesota Office of Higher Education&amp;R&amp;P+46  </oddFooter>
  </headerFooter>
  <rowBreaks count="1" manualBreakCount="1">
    <brk id="44"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view="pageBreakPreview" zoomScale="90" zoomScaleNormal="100" zoomScaleSheetLayoutView="90" workbookViewId="0">
      <pane xSplit="2" ySplit="3" topLeftCell="C4" activePane="bottomRight" state="frozen"/>
      <selection activeCell="C208" sqref="C208"/>
      <selection pane="topRight" activeCell="C208" sqref="C208"/>
      <selection pane="bottomLeft" activeCell="C208" sqref="C208"/>
      <selection pane="bottomRight" activeCell="M27" sqref="M27"/>
    </sheetView>
  </sheetViews>
  <sheetFormatPr defaultRowHeight="15" x14ac:dyDescent="0.25"/>
  <cols>
    <col min="1" max="1" width="14.140625" style="2" hidden="1" customWidth="1"/>
    <col min="2" max="2" width="50.7109375" style="2" customWidth="1"/>
    <col min="3" max="3" width="25.7109375" style="326" customWidth="1"/>
    <col min="4" max="4" width="25.7109375" style="329" customWidth="1"/>
    <col min="5" max="6" width="20.7109375" style="263" hidden="1" customWidth="1"/>
    <col min="7" max="7" width="25.7109375" style="262" customWidth="1"/>
    <col min="8" max="8" width="25.7109375" style="266" customWidth="1"/>
    <col min="9" max="9" width="9.140625" style="2"/>
    <col min="12" max="16384" width="9.140625" style="2"/>
  </cols>
  <sheetData>
    <row r="1" spans="1:8" ht="18.75" x14ac:dyDescent="0.3">
      <c r="A1" s="60"/>
      <c r="B1" s="539" t="s">
        <v>601</v>
      </c>
      <c r="C1" s="539"/>
      <c r="D1" s="539"/>
      <c r="E1" s="539"/>
      <c r="F1" s="539"/>
      <c r="G1" s="539"/>
      <c r="H1" s="539"/>
    </row>
    <row r="2" spans="1:8" ht="18.75" hidden="1" x14ac:dyDescent="0.25">
      <c r="C2" s="324"/>
      <c r="D2" s="327"/>
      <c r="E2" s="323"/>
      <c r="F2" s="323"/>
      <c r="G2" s="323"/>
      <c r="H2" s="323"/>
    </row>
    <row r="3" spans="1:8" s="62" customFormat="1" ht="50.25" customHeight="1" x14ac:dyDescent="0.25">
      <c r="A3" s="283"/>
      <c r="B3" s="281" t="s">
        <v>568</v>
      </c>
      <c r="C3" s="405" t="s">
        <v>570</v>
      </c>
      <c r="D3" s="406" t="s">
        <v>571</v>
      </c>
      <c r="E3" s="315" t="s">
        <v>505</v>
      </c>
      <c r="F3" s="315" t="s">
        <v>506</v>
      </c>
      <c r="G3" s="407" t="s">
        <v>572</v>
      </c>
      <c r="H3" s="408" t="s">
        <v>573</v>
      </c>
    </row>
    <row r="4" spans="1:8" s="63" customFormat="1" ht="12" x14ac:dyDescent="0.2">
      <c r="B4" s="280" t="s">
        <v>327</v>
      </c>
      <c r="C4" s="557" t="s">
        <v>569</v>
      </c>
      <c r="D4" s="557"/>
      <c r="E4" s="557"/>
      <c r="F4" s="557"/>
      <c r="G4" s="557"/>
      <c r="H4" s="557"/>
    </row>
    <row r="5" spans="1:8" s="47" customFormat="1" x14ac:dyDescent="0.25">
      <c r="A5" s="283"/>
      <c r="B5" s="82" t="s">
        <v>328</v>
      </c>
      <c r="C5" s="325"/>
      <c r="D5" s="328"/>
      <c r="E5" s="312"/>
      <c r="F5" s="312"/>
      <c r="G5" s="313"/>
      <c r="H5" s="314"/>
    </row>
    <row r="6" spans="1:8" s="15" customFormat="1" x14ac:dyDescent="0.25">
      <c r="A6" s="15">
        <v>1</v>
      </c>
      <c r="B6" s="347" t="s">
        <v>147</v>
      </c>
      <c r="C6" s="330"/>
      <c r="D6" s="331"/>
      <c r="E6" s="312"/>
      <c r="F6" s="312"/>
      <c r="G6" s="313"/>
      <c r="H6" s="314"/>
    </row>
    <row r="7" spans="1:8" s="94" customFormat="1" x14ac:dyDescent="0.25">
      <c r="A7" s="94">
        <v>2</v>
      </c>
      <c r="B7" s="349" t="s">
        <v>18</v>
      </c>
      <c r="C7" s="332">
        <v>2770</v>
      </c>
      <c r="D7" s="333">
        <v>1231</v>
      </c>
      <c r="E7" s="319">
        <v>6593</v>
      </c>
      <c r="F7" s="319">
        <v>8116382</v>
      </c>
      <c r="G7" s="338">
        <f t="shared" ref="G7:G36" si="0">D7/C7</f>
        <v>0.44440433212996389</v>
      </c>
      <c r="H7" s="341">
        <f t="shared" ref="H7:H36" si="1">E7</f>
        <v>6593</v>
      </c>
    </row>
    <row r="8" spans="1:8" x14ac:dyDescent="0.25">
      <c r="A8" s="2">
        <v>3</v>
      </c>
      <c r="B8" s="351" t="s">
        <v>19</v>
      </c>
      <c r="C8" s="334">
        <v>2389</v>
      </c>
      <c r="D8" s="335">
        <v>1325</v>
      </c>
      <c r="E8" s="267">
        <v>7432</v>
      </c>
      <c r="F8" s="267">
        <v>9847036</v>
      </c>
      <c r="G8" s="339">
        <f t="shared" si="0"/>
        <v>0.55462536626203429</v>
      </c>
      <c r="H8" s="342">
        <f t="shared" si="1"/>
        <v>7432</v>
      </c>
    </row>
    <row r="9" spans="1:8" s="94" customFormat="1" x14ac:dyDescent="0.25">
      <c r="A9" s="94">
        <v>4</v>
      </c>
      <c r="B9" s="349" t="s">
        <v>12</v>
      </c>
      <c r="C9" s="332">
        <v>9234</v>
      </c>
      <c r="D9" s="333">
        <v>3705</v>
      </c>
      <c r="E9" s="319">
        <v>6889</v>
      </c>
      <c r="F9" s="319">
        <v>25522312</v>
      </c>
      <c r="G9" s="338">
        <f t="shared" si="0"/>
        <v>0.40123456790123457</v>
      </c>
      <c r="H9" s="341">
        <f t="shared" si="1"/>
        <v>6889</v>
      </c>
    </row>
    <row r="10" spans="1:8" x14ac:dyDescent="0.25">
      <c r="A10" s="2">
        <v>5</v>
      </c>
      <c r="B10" s="351" t="s">
        <v>30</v>
      </c>
      <c r="C10" s="334">
        <v>4406</v>
      </c>
      <c r="D10" s="335">
        <v>1807</v>
      </c>
      <c r="E10" s="267">
        <v>6358</v>
      </c>
      <c r="F10" s="267">
        <v>11488369</v>
      </c>
      <c r="G10" s="339">
        <f t="shared" si="0"/>
        <v>0.41012256014525644</v>
      </c>
      <c r="H10" s="342">
        <f t="shared" si="1"/>
        <v>6358</v>
      </c>
    </row>
    <row r="11" spans="1:8" s="94" customFormat="1" x14ac:dyDescent="0.25">
      <c r="A11" s="94">
        <v>6</v>
      </c>
      <c r="B11" s="349" t="s">
        <v>38</v>
      </c>
      <c r="C11" s="332">
        <v>10836</v>
      </c>
      <c r="D11" s="333">
        <v>5141</v>
      </c>
      <c r="E11" s="319">
        <v>6783</v>
      </c>
      <c r="F11" s="319">
        <v>34869920</v>
      </c>
      <c r="G11" s="338">
        <f t="shared" si="0"/>
        <v>0.47443706164636396</v>
      </c>
      <c r="H11" s="341">
        <f t="shared" si="1"/>
        <v>6783</v>
      </c>
    </row>
    <row r="12" spans="1:8" x14ac:dyDescent="0.25">
      <c r="A12" s="2">
        <v>7</v>
      </c>
      <c r="B12" s="351" t="s">
        <v>20</v>
      </c>
      <c r="C12" s="334">
        <v>3776</v>
      </c>
      <c r="D12" s="335">
        <v>1544</v>
      </c>
      <c r="E12" s="267">
        <v>7376</v>
      </c>
      <c r="F12" s="267">
        <v>11388185</v>
      </c>
      <c r="G12" s="339">
        <f t="shared" si="0"/>
        <v>0.40889830508474578</v>
      </c>
      <c r="H12" s="342">
        <f t="shared" si="1"/>
        <v>7376</v>
      </c>
    </row>
    <row r="13" spans="1:8" s="94" customFormat="1" x14ac:dyDescent="0.25">
      <c r="A13" s="94">
        <v>8</v>
      </c>
      <c r="B13" s="349" t="s">
        <v>17</v>
      </c>
      <c r="C13" s="332">
        <v>2319</v>
      </c>
      <c r="D13" s="333">
        <v>734</v>
      </c>
      <c r="E13" s="319">
        <v>6685</v>
      </c>
      <c r="F13" s="319">
        <v>4906920</v>
      </c>
      <c r="G13" s="338">
        <f t="shared" si="0"/>
        <v>0.3165157395429064</v>
      </c>
      <c r="H13" s="341">
        <f t="shared" si="1"/>
        <v>6685</v>
      </c>
    </row>
    <row r="14" spans="1:8" x14ac:dyDescent="0.25">
      <c r="A14" s="2">
        <v>9</v>
      </c>
      <c r="B14" s="351" t="s">
        <v>24</v>
      </c>
      <c r="C14" s="334">
        <v>6745</v>
      </c>
      <c r="D14" s="335">
        <v>3099</v>
      </c>
      <c r="E14" s="267">
        <v>7042</v>
      </c>
      <c r="F14" s="267">
        <v>21824111</v>
      </c>
      <c r="G14" s="339">
        <f t="shared" si="0"/>
        <v>0.45945144551519645</v>
      </c>
      <c r="H14" s="342">
        <f t="shared" si="1"/>
        <v>7042</v>
      </c>
    </row>
    <row r="15" spans="1:8" s="94" customFormat="1" x14ac:dyDescent="0.25">
      <c r="A15" s="94">
        <v>10</v>
      </c>
      <c r="B15" s="349" t="s">
        <v>31</v>
      </c>
      <c r="C15" s="332">
        <v>1486</v>
      </c>
      <c r="D15" s="333">
        <v>889</v>
      </c>
      <c r="E15" s="319">
        <v>6349</v>
      </c>
      <c r="F15" s="319">
        <v>5644560</v>
      </c>
      <c r="G15" s="338">
        <f t="shared" si="0"/>
        <v>0.59825033647375503</v>
      </c>
      <c r="H15" s="341">
        <f t="shared" si="1"/>
        <v>6349</v>
      </c>
    </row>
    <row r="16" spans="1:8" x14ac:dyDescent="0.25">
      <c r="A16" s="2">
        <v>11</v>
      </c>
      <c r="B16" s="351" t="s">
        <v>16</v>
      </c>
      <c r="C16" s="334">
        <v>6106</v>
      </c>
      <c r="D16" s="335">
        <v>2456</v>
      </c>
      <c r="E16" s="267">
        <v>6215</v>
      </c>
      <c r="F16" s="267">
        <v>15263124</v>
      </c>
      <c r="G16" s="339">
        <f t="shared" si="0"/>
        <v>0.40222731739272849</v>
      </c>
      <c r="H16" s="342">
        <f t="shared" si="1"/>
        <v>6215</v>
      </c>
    </row>
    <row r="17" spans="1:8" s="94" customFormat="1" x14ac:dyDescent="0.25">
      <c r="A17" s="94">
        <v>12</v>
      </c>
      <c r="B17" s="349" t="s">
        <v>10</v>
      </c>
      <c r="C17" s="332">
        <v>1286</v>
      </c>
      <c r="D17" s="333">
        <v>634</v>
      </c>
      <c r="E17" s="319">
        <v>5730</v>
      </c>
      <c r="F17" s="319">
        <v>3632563</v>
      </c>
      <c r="G17" s="338">
        <f t="shared" si="0"/>
        <v>0.49300155520995337</v>
      </c>
      <c r="H17" s="341">
        <f t="shared" si="1"/>
        <v>5730</v>
      </c>
    </row>
    <row r="18" spans="1:8" x14ac:dyDescent="0.25">
      <c r="A18" s="2">
        <v>13</v>
      </c>
      <c r="B18" s="351" t="s">
        <v>39</v>
      </c>
      <c r="C18" s="334">
        <v>5221</v>
      </c>
      <c r="D18" s="335">
        <v>2401</v>
      </c>
      <c r="E18" s="267">
        <v>6801</v>
      </c>
      <c r="F18" s="267">
        <v>16329635</v>
      </c>
      <c r="G18" s="339">
        <f t="shared" si="0"/>
        <v>0.45987358743535722</v>
      </c>
      <c r="H18" s="342">
        <f t="shared" si="1"/>
        <v>6801</v>
      </c>
    </row>
    <row r="19" spans="1:8" s="94" customFormat="1" x14ac:dyDescent="0.25">
      <c r="A19" s="94">
        <v>14</v>
      </c>
      <c r="B19" s="349" t="s">
        <v>36</v>
      </c>
      <c r="C19" s="332">
        <v>1609</v>
      </c>
      <c r="D19" s="333">
        <v>702</v>
      </c>
      <c r="E19" s="319">
        <v>6683</v>
      </c>
      <c r="F19" s="319">
        <v>4691175</v>
      </c>
      <c r="G19" s="338">
        <f t="shared" si="0"/>
        <v>0.43629583592293347</v>
      </c>
      <c r="H19" s="341">
        <f t="shared" si="1"/>
        <v>6683</v>
      </c>
    </row>
    <row r="20" spans="1:8" x14ac:dyDescent="0.25">
      <c r="A20" s="2">
        <v>15</v>
      </c>
      <c r="B20" s="351" t="s">
        <v>37</v>
      </c>
      <c r="C20" s="334">
        <v>10191</v>
      </c>
      <c r="D20" s="335">
        <v>5297</v>
      </c>
      <c r="E20" s="267">
        <v>7506</v>
      </c>
      <c r="F20" s="267">
        <v>39757829</v>
      </c>
      <c r="G20" s="339">
        <f t="shared" si="0"/>
        <v>0.51977234815032869</v>
      </c>
      <c r="H20" s="342">
        <f t="shared" si="1"/>
        <v>7506</v>
      </c>
    </row>
    <row r="21" spans="1:8" s="94" customFormat="1" x14ac:dyDescent="0.25">
      <c r="A21" s="94">
        <v>16</v>
      </c>
      <c r="B21" s="349" t="s">
        <v>26</v>
      </c>
      <c r="C21" s="332">
        <v>2418</v>
      </c>
      <c r="D21" s="333">
        <v>1525</v>
      </c>
      <c r="E21" s="319">
        <v>7299</v>
      </c>
      <c r="F21" s="319">
        <v>11131256.999999991</v>
      </c>
      <c r="G21" s="338">
        <f t="shared" si="0"/>
        <v>0.63068651778329199</v>
      </c>
      <c r="H21" s="341">
        <f t="shared" si="1"/>
        <v>7299</v>
      </c>
    </row>
    <row r="22" spans="1:8" x14ac:dyDescent="0.25">
      <c r="A22" s="2">
        <v>17</v>
      </c>
      <c r="B22" s="351" t="s">
        <v>33</v>
      </c>
      <c r="C22" s="334">
        <v>6950</v>
      </c>
      <c r="D22" s="335">
        <v>3762</v>
      </c>
      <c r="E22" s="267">
        <v>6195</v>
      </c>
      <c r="F22" s="267">
        <v>23305014</v>
      </c>
      <c r="G22" s="339">
        <f t="shared" si="0"/>
        <v>0.54129496402877697</v>
      </c>
      <c r="H22" s="342">
        <f t="shared" si="1"/>
        <v>6195</v>
      </c>
    </row>
    <row r="23" spans="1:8" s="94" customFormat="1" x14ac:dyDescent="0.25">
      <c r="A23" s="94">
        <v>18</v>
      </c>
      <c r="B23" s="349" t="s">
        <v>28</v>
      </c>
      <c r="C23" s="332">
        <v>3364</v>
      </c>
      <c r="D23" s="333">
        <v>1431</v>
      </c>
      <c r="E23" s="319">
        <v>6514</v>
      </c>
      <c r="F23" s="319">
        <v>9320976</v>
      </c>
      <c r="G23" s="338">
        <f t="shared" si="0"/>
        <v>0.42538644470868014</v>
      </c>
      <c r="H23" s="341">
        <f t="shared" si="1"/>
        <v>6514</v>
      </c>
    </row>
    <row r="24" spans="1:8" x14ac:dyDescent="0.25">
      <c r="A24" s="2">
        <v>19</v>
      </c>
      <c r="B24" s="351" t="s">
        <v>15</v>
      </c>
      <c r="C24" s="334">
        <v>9942</v>
      </c>
      <c r="D24" s="335">
        <v>3812</v>
      </c>
      <c r="E24" s="267">
        <v>6500</v>
      </c>
      <c r="F24" s="267">
        <v>24776420</v>
      </c>
      <c r="G24" s="339">
        <f t="shared" si="0"/>
        <v>0.38342385837859588</v>
      </c>
      <c r="H24" s="342">
        <f t="shared" si="1"/>
        <v>6500</v>
      </c>
    </row>
    <row r="25" spans="1:8" s="94" customFormat="1" x14ac:dyDescent="0.25">
      <c r="A25" s="94">
        <v>20</v>
      </c>
      <c r="B25" s="349" t="s">
        <v>13</v>
      </c>
      <c r="C25" s="332">
        <v>7432</v>
      </c>
      <c r="D25" s="333">
        <v>3494</v>
      </c>
      <c r="E25" s="319">
        <v>7082</v>
      </c>
      <c r="F25" s="319">
        <v>24743656</v>
      </c>
      <c r="G25" s="338">
        <f t="shared" si="0"/>
        <v>0.4701291711517761</v>
      </c>
      <c r="H25" s="341">
        <f t="shared" si="1"/>
        <v>7082</v>
      </c>
    </row>
    <row r="26" spans="1:8" x14ac:dyDescent="0.25">
      <c r="A26" s="2">
        <v>21</v>
      </c>
      <c r="B26" s="351" t="s">
        <v>35</v>
      </c>
      <c r="C26" s="334">
        <v>3958</v>
      </c>
      <c r="D26" s="335">
        <v>1984</v>
      </c>
      <c r="E26" s="267">
        <v>7168</v>
      </c>
      <c r="F26" s="267">
        <v>14221174</v>
      </c>
      <c r="G26" s="339">
        <f t="shared" si="0"/>
        <v>0.50126326427488632</v>
      </c>
      <c r="H26" s="342">
        <f t="shared" si="1"/>
        <v>7168</v>
      </c>
    </row>
    <row r="27" spans="1:8" s="94" customFormat="1" x14ac:dyDescent="0.25">
      <c r="A27" s="94">
        <v>22</v>
      </c>
      <c r="B27" s="349" t="s">
        <v>25</v>
      </c>
      <c r="C27" s="332">
        <v>1371</v>
      </c>
      <c r="D27" s="333">
        <v>635</v>
      </c>
      <c r="E27" s="319">
        <v>5736</v>
      </c>
      <c r="F27" s="319">
        <v>3642227</v>
      </c>
      <c r="G27" s="338">
        <f t="shared" si="0"/>
        <v>0.46316557257476293</v>
      </c>
      <c r="H27" s="341">
        <f t="shared" si="1"/>
        <v>5736</v>
      </c>
    </row>
    <row r="28" spans="1:8" x14ac:dyDescent="0.25">
      <c r="A28" s="2">
        <v>23</v>
      </c>
      <c r="B28" s="351" t="s">
        <v>21</v>
      </c>
      <c r="C28" s="334">
        <v>1155</v>
      </c>
      <c r="D28" s="335">
        <v>534</v>
      </c>
      <c r="E28" s="267">
        <v>7701</v>
      </c>
      <c r="F28" s="267">
        <v>4112441</v>
      </c>
      <c r="G28" s="339">
        <f t="shared" si="0"/>
        <v>0.46233766233766233</v>
      </c>
      <c r="H28" s="342">
        <f t="shared" si="1"/>
        <v>7701</v>
      </c>
    </row>
    <row r="29" spans="1:8" s="94" customFormat="1" x14ac:dyDescent="0.25">
      <c r="A29" s="94">
        <v>24</v>
      </c>
      <c r="B29" s="349" t="s">
        <v>14</v>
      </c>
      <c r="C29" s="332">
        <v>376</v>
      </c>
      <c r="D29" s="333">
        <v>107</v>
      </c>
      <c r="E29" s="319">
        <v>5595</v>
      </c>
      <c r="F29" s="319">
        <v>598663</v>
      </c>
      <c r="G29" s="338">
        <f t="shared" si="0"/>
        <v>0.28457446808510639</v>
      </c>
      <c r="H29" s="341">
        <f t="shared" si="1"/>
        <v>5595</v>
      </c>
    </row>
    <row r="30" spans="1:8" x14ac:dyDescent="0.25">
      <c r="A30" s="2">
        <v>25</v>
      </c>
      <c r="B30" s="351" t="s">
        <v>32</v>
      </c>
      <c r="C30" s="334">
        <v>4146</v>
      </c>
      <c r="D30" s="335">
        <v>2185</v>
      </c>
      <c r="E30" s="267">
        <v>5696</v>
      </c>
      <c r="F30" s="267">
        <v>12445413</v>
      </c>
      <c r="G30" s="339">
        <f t="shared" si="0"/>
        <v>0.52701398938736133</v>
      </c>
      <c r="H30" s="342">
        <f t="shared" si="1"/>
        <v>5696</v>
      </c>
    </row>
    <row r="31" spans="1:8" s="94" customFormat="1" x14ac:dyDescent="0.25">
      <c r="A31" s="94">
        <v>26</v>
      </c>
      <c r="B31" s="349" t="s">
        <v>29</v>
      </c>
      <c r="C31" s="332">
        <v>3720</v>
      </c>
      <c r="D31" s="333">
        <v>1394</v>
      </c>
      <c r="E31" s="319">
        <v>6958</v>
      </c>
      <c r="F31" s="319">
        <v>9699604</v>
      </c>
      <c r="G31" s="338">
        <f t="shared" si="0"/>
        <v>0.37473118279569895</v>
      </c>
      <c r="H31" s="341">
        <f t="shared" si="1"/>
        <v>6958</v>
      </c>
    </row>
    <row r="32" spans="1:8" x14ac:dyDescent="0.25">
      <c r="A32" s="2">
        <v>27</v>
      </c>
      <c r="B32" s="351" t="s">
        <v>34</v>
      </c>
      <c r="C32" s="334">
        <v>6055</v>
      </c>
      <c r="D32" s="335">
        <v>2757</v>
      </c>
      <c r="E32" s="267">
        <v>6360</v>
      </c>
      <c r="F32" s="267">
        <v>17535774</v>
      </c>
      <c r="G32" s="339">
        <f t="shared" si="0"/>
        <v>0.45532617671345993</v>
      </c>
      <c r="H32" s="342">
        <f t="shared" si="1"/>
        <v>6360</v>
      </c>
    </row>
    <row r="33" spans="1:8" s="94" customFormat="1" x14ac:dyDescent="0.25">
      <c r="A33" s="94">
        <v>28</v>
      </c>
      <c r="B33" s="349" t="s">
        <v>22</v>
      </c>
      <c r="C33" s="332">
        <v>4708</v>
      </c>
      <c r="D33" s="333">
        <v>2618</v>
      </c>
      <c r="E33" s="319">
        <v>5646</v>
      </c>
      <c r="F33" s="319">
        <v>14781620</v>
      </c>
      <c r="G33" s="338">
        <f t="shared" si="0"/>
        <v>0.55607476635514019</v>
      </c>
      <c r="H33" s="341">
        <f t="shared" si="1"/>
        <v>5646</v>
      </c>
    </row>
    <row r="34" spans="1:8" x14ac:dyDescent="0.25">
      <c r="A34" s="2">
        <v>29</v>
      </c>
      <c r="B34" s="351" t="s">
        <v>23</v>
      </c>
      <c r="C34" s="334">
        <v>6322</v>
      </c>
      <c r="D34" s="335">
        <v>3243</v>
      </c>
      <c r="E34" s="267">
        <v>6821</v>
      </c>
      <c r="F34" s="267">
        <v>22119094</v>
      </c>
      <c r="G34" s="339">
        <f t="shared" si="0"/>
        <v>0.51297057893071818</v>
      </c>
      <c r="H34" s="342">
        <f t="shared" si="1"/>
        <v>6821</v>
      </c>
    </row>
    <row r="35" spans="1:8" s="94" customFormat="1" x14ac:dyDescent="0.25">
      <c r="A35" s="94">
        <v>30</v>
      </c>
      <c r="B35" s="349" t="s">
        <v>27</v>
      </c>
      <c r="C35" s="332">
        <v>4083</v>
      </c>
      <c r="D35" s="333">
        <v>1993</v>
      </c>
      <c r="E35" s="319">
        <v>6070</v>
      </c>
      <c r="F35" s="319">
        <v>12097724</v>
      </c>
      <c r="G35" s="338">
        <f t="shared" si="0"/>
        <v>0.488121479304433</v>
      </c>
      <c r="H35" s="341">
        <f t="shared" si="1"/>
        <v>6070</v>
      </c>
    </row>
    <row r="36" spans="1:8" x14ac:dyDescent="0.25">
      <c r="A36" s="2">
        <v>31</v>
      </c>
      <c r="B36" s="351" t="s">
        <v>11</v>
      </c>
      <c r="C36" s="334">
        <v>781</v>
      </c>
      <c r="D36" s="335">
        <v>423</v>
      </c>
      <c r="E36" s="267">
        <v>5529</v>
      </c>
      <c r="F36" s="267">
        <v>2338626</v>
      </c>
      <c r="G36" s="339">
        <f t="shared" si="0"/>
        <v>0.54161331626120357</v>
      </c>
      <c r="H36" s="342">
        <f t="shared" si="1"/>
        <v>5529</v>
      </c>
    </row>
    <row r="37" spans="1:8" ht="9" customHeight="1" x14ac:dyDescent="0.25">
      <c r="A37" s="2">
        <v>33</v>
      </c>
      <c r="B37" s="347"/>
      <c r="C37" s="334"/>
      <c r="D37" s="335"/>
      <c r="E37" s="267"/>
      <c r="F37" s="267"/>
      <c r="G37" s="339"/>
      <c r="H37" s="342"/>
    </row>
    <row r="38" spans="1:8" s="107" customFormat="1" x14ac:dyDescent="0.25">
      <c r="A38" s="107">
        <v>34</v>
      </c>
      <c r="B38" s="352" t="s">
        <v>3</v>
      </c>
      <c r="C38" s="332"/>
      <c r="D38" s="333"/>
      <c r="E38" s="319"/>
      <c r="F38" s="319"/>
      <c r="G38" s="338"/>
      <c r="H38" s="341"/>
    </row>
    <row r="39" spans="1:8" x14ac:dyDescent="0.25">
      <c r="A39" s="2">
        <v>35</v>
      </c>
      <c r="B39" s="351" t="s">
        <v>4</v>
      </c>
      <c r="C39" s="334">
        <v>4988</v>
      </c>
      <c r="D39" s="335">
        <v>3023</v>
      </c>
      <c r="E39" s="267">
        <v>6923</v>
      </c>
      <c r="F39" s="267">
        <v>20926961.999999989</v>
      </c>
      <c r="G39" s="339">
        <f t="shared" ref="G39:G45" si="2">D39/C39</f>
        <v>0.60605453087409789</v>
      </c>
      <c r="H39" s="342">
        <f t="shared" ref="H39:H45" si="3">E39</f>
        <v>6923</v>
      </c>
    </row>
    <row r="40" spans="1:8" s="94" customFormat="1" x14ac:dyDescent="0.25">
      <c r="A40" s="94">
        <v>36</v>
      </c>
      <c r="B40" s="349" t="s">
        <v>9</v>
      </c>
      <c r="C40" s="332">
        <v>7266</v>
      </c>
      <c r="D40" s="333">
        <v>3812</v>
      </c>
      <c r="E40" s="319">
        <v>7868</v>
      </c>
      <c r="F40" s="319">
        <v>29993484</v>
      </c>
      <c r="G40" s="338">
        <f t="shared" si="2"/>
        <v>0.52463528764106804</v>
      </c>
      <c r="H40" s="341">
        <f t="shared" si="3"/>
        <v>7868</v>
      </c>
    </row>
    <row r="41" spans="1:8" x14ac:dyDescent="0.25">
      <c r="A41" s="2">
        <v>37</v>
      </c>
      <c r="B41" s="351" t="s">
        <v>487</v>
      </c>
      <c r="C41" s="334">
        <v>13724</v>
      </c>
      <c r="D41" s="335">
        <v>8390</v>
      </c>
      <c r="E41" s="267">
        <v>6515</v>
      </c>
      <c r="F41" s="267">
        <v>54661997</v>
      </c>
      <c r="G41" s="339">
        <f t="shared" si="2"/>
        <v>0.61133780238997382</v>
      </c>
      <c r="H41" s="342">
        <f t="shared" si="3"/>
        <v>6515</v>
      </c>
    </row>
    <row r="42" spans="1:8" s="94" customFormat="1" x14ac:dyDescent="0.25">
      <c r="A42" s="94">
        <v>38</v>
      </c>
      <c r="B42" s="349" t="s">
        <v>488</v>
      </c>
      <c r="C42" s="332">
        <v>6772</v>
      </c>
      <c r="D42" s="333">
        <v>4380</v>
      </c>
      <c r="E42" s="319">
        <v>7007</v>
      </c>
      <c r="F42" s="319">
        <v>30691291</v>
      </c>
      <c r="G42" s="338">
        <f t="shared" si="2"/>
        <v>0.64678086237448318</v>
      </c>
      <c r="H42" s="341">
        <f t="shared" si="3"/>
        <v>7007</v>
      </c>
    </row>
    <row r="43" spans="1:8" x14ac:dyDescent="0.25">
      <c r="A43" s="2">
        <v>39</v>
      </c>
      <c r="B43" s="351" t="s">
        <v>6</v>
      </c>
      <c r="C43" s="334">
        <v>15879</v>
      </c>
      <c r="D43" s="335">
        <v>8219</v>
      </c>
      <c r="E43" s="267">
        <v>6760</v>
      </c>
      <c r="F43" s="267">
        <v>55561569</v>
      </c>
      <c r="G43" s="339">
        <f t="shared" si="2"/>
        <v>0.5176018640972353</v>
      </c>
      <c r="H43" s="342">
        <f t="shared" si="3"/>
        <v>6760</v>
      </c>
    </row>
    <row r="44" spans="1:8" s="94" customFormat="1" x14ac:dyDescent="0.25">
      <c r="A44" s="94">
        <v>40</v>
      </c>
      <c r="B44" s="349" t="s">
        <v>8</v>
      </c>
      <c r="C44" s="332">
        <v>6330</v>
      </c>
      <c r="D44" s="333">
        <v>1732</v>
      </c>
      <c r="E44" s="319">
        <v>6854</v>
      </c>
      <c r="F44" s="319">
        <v>11870575</v>
      </c>
      <c r="G44" s="338">
        <f t="shared" si="2"/>
        <v>0.27361769352290677</v>
      </c>
      <c r="H44" s="341">
        <f t="shared" si="3"/>
        <v>6854</v>
      </c>
    </row>
    <row r="45" spans="1:8" x14ac:dyDescent="0.25">
      <c r="A45" s="2">
        <v>41</v>
      </c>
      <c r="B45" s="351" t="s">
        <v>7</v>
      </c>
      <c r="C45" s="334">
        <v>8439</v>
      </c>
      <c r="D45" s="335">
        <v>5350</v>
      </c>
      <c r="E45" s="267">
        <v>6667</v>
      </c>
      <c r="F45" s="267">
        <v>35668648</v>
      </c>
      <c r="G45" s="339">
        <f t="shared" si="2"/>
        <v>0.63396136983054863</v>
      </c>
      <c r="H45" s="342">
        <f t="shared" si="3"/>
        <v>6667</v>
      </c>
    </row>
    <row r="46" spans="1:8" x14ac:dyDescent="0.25">
      <c r="A46" s="2">
        <v>43</v>
      </c>
      <c r="B46" s="351"/>
      <c r="C46" s="334"/>
      <c r="D46" s="335"/>
      <c r="E46" s="267"/>
      <c r="F46" s="267"/>
      <c r="G46" s="339"/>
      <c r="H46" s="342"/>
    </row>
    <row r="47" spans="1:8" s="107" customFormat="1" x14ac:dyDescent="0.25">
      <c r="A47" s="107">
        <v>44</v>
      </c>
      <c r="B47" s="352" t="s">
        <v>40</v>
      </c>
      <c r="C47" s="332"/>
      <c r="D47" s="333"/>
      <c r="E47" s="319"/>
      <c r="F47" s="319"/>
      <c r="G47" s="338"/>
      <c r="H47" s="341"/>
    </row>
    <row r="48" spans="1:8" x14ac:dyDescent="0.25">
      <c r="A48" s="2">
        <v>45</v>
      </c>
      <c r="B48" s="351" t="s">
        <v>608</v>
      </c>
      <c r="C48" s="334">
        <v>2653</v>
      </c>
      <c r="D48" s="335">
        <v>979</v>
      </c>
      <c r="E48" s="267">
        <v>6977</v>
      </c>
      <c r="F48" s="267">
        <v>6830879</v>
      </c>
      <c r="G48" s="339">
        <f>D48/C48</f>
        <v>0.36901620806634</v>
      </c>
      <c r="H48" s="342">
        <f>E48</f>
        <v>6977</v>
      </c>
    </row>
    <row r="49" spans="1:8" s="94" customFormat="1" x14ac:dyDescent="0.25">
      <c r="A49" s="94">
        <v>46</v>
      </c>
      <c r="B49" s="349" t="s">
        <v>609</v>
      </c>
      <c r="C49" s="332">
        <v>10680</v>
      </c>
      <c r="D49" s="333">
        <v>6466</v>
      </c>
      <c r="E49" s="319">
        <v>6473</v>
      </c>
      <c r="F49" s="319">
        <v>41853047</v>
      </c>
      <c r="G49" s="338">
        <f>D49/C49</f>
        <v>0.60543071161048689</v>
      </c>
      <c r="H49" s="341">
        <f>E49</f>
        <v>6473</v>
      </c>
    </row>
    <row r="50" spans="1:8" x14ac:dyDescent="0.25">
      <c r="A50" s="2">
        <v>47</v>
      </c>
      <c r="B50" s="351" t="s">
        <v>610</v>
      </c>
      <c r="C50" s="334">
        <v>1932</v>
      </c>
      <c r="D50" s="335">
        <v>1031</v>
      </c>
      <c r="E50" s="267">
        <v>6023</v>
      </c>
      <c r="F50" s="267">
        <v>6209589</v>
      </c>
      <c r="G50" s="339">
        <f>D50/C50</f>
        <v>0.53364389233954457</v>
      </c>
      <c r="H50" s="342">
        <f>E50</f>
        <v>6023</v>
      </c>
    </row>
    <row r="51" spans="1:8" s="94" customFormat="1" x14ac:dyDescent="0.25">
      <c r="A51" s="94">
        <v>48</v>
      </c>
      <c r="B51" s="349" t="s">
        <v>611</v>
      </c>
      <c r="C51" s="332">
        <v>273</v>
      </c>
      <c r="D51" s="333">
        <v>185</v>
      </c>
      <c r="E51" s="319">
        <v>5924</v>
      </c>
      <c r="F51" s="319">
        <v>1095947</v>
      </c>
      <c r="G51" s="338">
        <f>D51/C51</f>
        <v>0.67765567765567769</v>
      </c>
      <c r="H51" s="341">
        <f>E51</f>
        <v>5924</v>
      </c>
    </row>
    <row r="52" spans="1:8" x14ac:dyDescent="0.25">
      <c r="A52" s="2">
        <v>49</v>
      </c>
      <c r="B52" s="351" t="s">
        <v>612</v>
      </c>
      <c r="C52" s="334">
        <v>34812</v>
      </c>
      <c r="D52" s="335">
        <v>16342</v>
      </c>
      <c r="E52" s="267">
        <v>6901</v>
      </c>
      <c r="F52" s="267">
        <v>112784226</v>
      </c>
      <c r="G52" s="339">
        <f>D52/C52</f>
        <v>0.46943582672641621</v>
      </c>
      <c r="H52" s="342">
        <f>E52</f>
        <v>6901</v>
      </c>
    </row>
    <row r="53" spans="1:8" x14ac:dyDescent="0.25">
      <c r="A53" s="2">
        <v>51</v>
      </c>
      <c r="B53" s="351"/>
      <c r="C53" s="334"/>
      <c r="D53" s="335"/>
      <c r="E53" s="267"/>
      <c r="F53" s="267"/>
      <c r="G53" s="339"/>
      <c r="H53" s="342"/>
    </row>
    <row r="54" spans="1:8" s="107" customFormat="1" x14ac:dyDescent="0.25">
      <c r="A54" s="107">
        <v>52</v>
      </c>
      <c r="B54" s="352" t="s">
        <v>145</v>
      </c>
      <c r="C54" s="332"/>
      <c r="D54" s="333"/>
      <c r="E54" s="319"/>
      <c r="F54" s="319"/>
      <c r="G54" s="338"/>
      <c r="H54" s="341"/>
    </row>
    <row r="55" spans="1:8" x14ac:dyDescent="0.25">
      <c r="A55" s="2">
        <v>53</v>
      </c>
      <c r="B55" s="351" t="s">
        <v>138</v>
      </c>
      <c r="C55" s="334">
        <v>206</v>
      </c>
      <c r="D55" s="335">
        <v>0</v>
      </c>
      <c r="E55" s="267"/>
      <c r="F55" s="267">
        <v>0</v>
      </c>
      <c r="G55" s="339">
        <f>D55/C55</f>
        <v>0</v>
      </c>
      <c r="H55" s="342">
        <f>E55</f>
        <v>0</v>
      </c>
    </row>
    <row r="56" spans="1:8" s="94" customFormat="1" x14ac:dyDescent="0.25">
      <c r="A56" s="94">
        <v>54</v>
      </c>
      <c r="B56" s="349" t="s">
        <v>139</v>
      </c>
      <c r="C56" s="332">
        <v>88</v>
      </c>
      <c r="D56" s="333">
        <v>0</v>
      </c>
      <c r="E56" s="319"/>
      <c r="F56" s="319">
        <v>0</v>
      </c>
      <c r="G56" s="338">
        <f>D56/C56</f>
        <v>0</v>
      </c>
      <c r="H56" s="341">
        <f>E56</f>
        <v>0</v>
      </c>
    </row>
    <row r="57" spans="1:8" s="94" customFormat="1" x14ac:dyDescent="0.25">
      <c r="A57" s="94">
        <v>56</v>
      </c>
      <c r="B57" s="351"/>
      <c r="C57" s="334"/>
      <c r="D57" s="335"/>
      <c r="E57" s="270"/>
      <c r="F57" s="267"/>
      <c r="G57" s="339"/>
      <c r="H57" s="342"/>
    </row>
    <row r="58" spans="1:8" s="15" customFormat="1" x14ac:dyDescent="0.25">
      <c r="A58" s="15">
        <v>57</v>
      </c>
      <c r="B58" s="347" t="s">
        <v>148</v>
      </c>
      <c r="C58" s="334"/>
      <c r="D58" s="335"/>
      <c r="E58" s="267"/>
      <c r="F58" s="267"/>
      <c r="G58" s="339"/>
      <c r="H58" s="342"/>
    </row>
    <row r="59" spans="1:8" s="94" customFormat="1" x14ac:dyDescent="0.25">
      <c r="A59" s="94">
        <v>58</v>
      </c>
      <c r="B59" s="349" t="s">
        <v>46</v>
      </c>
      <c r="C59" s="332">
        <v>3036</v>
      </c>
      <c r="D59" s="333">
        <v>2149</v>
      </c>
      <c r="E59" s="319">
        <v>8338</v>
      </c>
      <c r="F59" s="319">
        <v>17918169</v>
      </c>
      <c r="G59" s="338">
        <f t="shared" ref="G59:G75" si="4">D59/C59</f>
        <v>0.70783926218708826</v>
      </c>
      <c r="H59" s="341">
        <f t="shared" ref="H59:H75" si="5">E59</f>
        <v>8338</v>
      </c>
    </row>
    <row r="60" spans="1:8" x14ac:dyDescent="0.25">
      <c r="A60" s="2">
        <v>59</v>
      </c>
      <c r="B60" s="351" t="s">
        <v>64</v>
      </c>
      <c r="C60" s="334">
        <v>612</v>
      </c>
      <c r="D60" s="335">
        <v>490</v>
      </c>
      <c r="E60" s="267">
        <v>6415</v>
      </c>
      <c r="F60" s="267">
        <v>3143434</v>
      </c>
      <c r="G60" s="339">
        <f t="shared" si="4"/>
        <v>0.80065359477124187</v>
      </c>
      <c r="H60" s="342">
        <f t="shared" si="5"/>
        <v>6415</v>
      </c>
    </row>
    <row r="61" spans="1:8" s="94" customFormat="1" x14ac:dyDescent="0.25">
      <c r="A61" s="94">
        <v>60</v>
      </c>
      <c r="B61" s="349" t="s">
        <v>47</v>
      </c>
      <c r="C61" s="332">
        <v>3461</v>
      </c>
      <c r="D61" s="333">
        <v>2344</v>
      </c>
      <c r="E61" s="319">
        <v>7258</v>
      </c>
      <c r="F61" s="319">
        <v>17013747</v>
      </c>
      <c r="G61" s="338">
        <f t="shared" si="4"/>
        <v>0.6772609072522392</v>
      </c>
      <c r="H61" s="341">
        <f t="shared" si="5"/>
        <v>7258</v>
      </c>
    </row>
    <row r="62" spans="1:8" x14ac:dyDescent="0.25">
      <c r="A62" s="2">
        <v>61</v>
      </c>
      <c r="B62" s="351" t="s">
        <v>48</v>
      </c>
      <c r="C62" s="334">
        <v>2018</v>
      </c>
      <c r="D62" s="335">
        <v>930</v>
      </c>
      <c r="E62" s="267">
        <v>4500</v>
      </c>
      <c r="F62" s="267">
        <v>4185045</v>
      </c>
      <c r="G62" s="339">
        <f t="shared" si="4"/>
        <v>0.46085232903865214</v>
      </c>
      <c r="H62" s="342">
        <f t="shared" si="5"/>
        <v>4500</v>
      </c>
    </row>
    <row r="63" spans="1:8" s="94" customFormat="1" x14ac:dyDescent="0.25">
      <c r="A63" s="94">
        <v>62</v>
      </c>
      <c r="B63" s="349" t="s">
        <v>58</v>
      </c>
      <c r="C63" s="332">
        <v>2086</v>
      </c>
      <c r="D63" s="333">
        <v>1369</v>
      </c>
      <c r="E63" s="319">
        <v>6726</v>
      </c>
      <c r="F63" s="319">
        <v>9207355</v>
      </c>
      <c r="G63" s="338">
        <f t="shared" si="4"/>
        <v>0.65627996164908919</v>
      </c>
      <c r="H63" s="341">
        <f t="shared" si="5"/>
        <v>6726</v>
      </c>
    </row>
    <row r="64" spans="1:8" x14ac:dyDescent="0.25">
      <c r="A64" s="2">
        <v>63</v>
      </c>
      <c r="B64" s="351" t="s">
        <v>63</v>
      </c>
      <c r="C64" s="334">
        <v>2877</v>
      </c>
      <c r="D64" s="335">
        <v>1996</v>
      </c>
      <c r="E64" s="267">
        <v>7772</v>
      </c>
      <c r="F64" s="267">
        <v>15513872</v>
      </c>
      <c r="G64" s="339">
        <f t="shared" si="4"/>
        <v>0.69377824122349674</v>
      </c>
      <c r="H64" s="342">
        <f t="shared" si="5"/>
        <v>7772</v>
      </c>
    </row>
    <row r="65" spans="1:8" s="94" customFormat="1" x14ac:dyDescent="0.25">
      <c r="A65" s="94">
        <v>64</v>
      </c>
      <c r="B65" s="349" t="s">
        <v>49</v>
      </c>
      <c r="C65" s="332">
        <v>2746</v>
      </c>
      <c r="D65" s="333">
        <v>1885</v>
      </c>
      <c r="E65" s="319">
        <v>7132</v>
      </c>
      <c r="F65" s="319">
        <v>13444715</v>
      </c>
      <c r="G65" s="338">
        <f t="shared" si="4"/>
        <v>0.68645302257829566</v>
      </c>
      <c r="H65" s="341">
        <f t="shared" si="5"/>
        <v>7132</v>
      </c>
    </row>
    <row r="66" spans="1:8" x14ac:dyDescent="0.25">
      <c r="A66" s="2">
        <v>65</v>
      </c>
      <c r="B66" s="351" t="s">
        <v>50</v>
      </c>
      <c r="C66" s="334">
        <v>1748</v>
      </c>
      <c r="D66" s="335">
        <v>1146</v>
      </c>
      <c r="E66" s="267">
        <v>8631</v>
      </c>
      <c r="F66" s="267">
        <v>9891349</v>
      </c>
      <c r="G66" s="339">
        <f t="shared" si="4"/>
        <v>0.65560640732265452</v>
      </c>
      <c r="H66" s="342">
        <f t="shared" si="5"/>
        <v>8631</v>
      </c>
    </row>
    <row r="67" spans="1:8" s="94" customFormat="1" x14ac:dyDescent="0.25">
      <c r="A67" s="94">
        <v>66</v>
      </c>
      <c r="B67" s="349" t="s">
        <v>56</v>
      </c>
      <c r="C67" s="332">
        <v>160</v>
      </c>
      <c r="D67" s="333">
        <v>110</v>
      </c>
      <c r="E67" s="319">
        <v>3867</v>
      </c>
      <c r="F67" s="319">
        <v>425388</v>
      </c>
      <c r="G67" s="338">
        <f t="shared" si="4"/>
        <v>0.6875</v>
      </c>
      <c r="H67" s="341">
        <f t="shared" si="5"/>
        <v>3867</v>
      </c>
    </row>
    <row r="68" spans="1:8" x14ac:dyDescent="0.25">
      <c r="A68" s="2">
        <v>67</v>
      </c>
      <c r="B68" s="351" t="s">
        <v>62</v>
      </c>
      <c r="C68" s="334">
        <v>1030</v>
      </c>
      <c r="D68" s="335">
        <v>740</v>
      </c>
      <c r="E68" s="267">
        <v>7912</v>
      </c>
      <c r="F68" s="267">
        <v>5855212</v>
      </c>
      <c r="G68" s="339">
        <f t="shared" si="4"/>
        <v>0.71844660194174759</v>
      </c>
      <c r="H68" s="342">
        <f t="shared" si="5"/>
        <v>7912</v>
      </c>
    </row>
    <row r="69" spans="1:8" s="94" customFormat="1" x14ac:dyDescent="0.25">
      <c r="A69" s="94">
        <v>68</v>
      </c>
      <c r="B69" s="349" t="s">
        <v>52</v>
      </c>
      <c r="C69" s="332">
        <v>2447</v>
      </c>
      <c r="D69" s="333">
        <v>1717</v>
      </c>
      <c r="E69" s="319">
        <v>6719</v>
      </c>
      <c r="F69" s="319">
        <v>11536252</v>
      </c>
      <c r="G69" s="338">
        <f t="shared" si="4"/>
        <v>0.70167552104617903</v>
      </c>
      <c r="H69" s="341">
        <f t="shared" si="5"/>
        <v>6719</v>
      </c>
    </row>
    <row r="70" spans="1:8" x14ac:dyDescent="0.25">
      <c r="A70" s="2">
        <v>69</v>
      </c>
      <c r="B70" s="351" t="s">
        <v>53</v>
      </c>
      <c r="C70" s="334">
        <v>1948</v>
      </c>
      <c r="D70" s="335">
        <v>1422</v>
      </c>
      <c r="E70" s="267">
        <v>7320</v>
      </c>
      <c r="F70" s="267">
        <v>10408818</v>
      </c>
      <c r="G70" s="339">
        <f t="shared" si="4"/>
        <v>0.72997946611909648</v>
      </c>
      <c r="H70" s="342">
        <f t="shared" si="5"/>
        <v>7320</v>
      </c>
    </row>
    <row r="71" spans="1:8" s="94" customFormat="1" x14ac:dyDescent="0.25">
      <c r="A71" s="94">
        <v>70</v>
      </c>
      <c r="B71" s="349" t="s">
        <v>54</v>
      </c>
      <c r="C71" s="332">
        <v>2005</v>
      </c>
      <c r="D71" s="333">
        <v>990</v>
      </c>
      <c r="E71" s="319">
        <v>6320</v>
      </c>
      <c r="F71" s="319">
        <v>6257190</v>
      </c>
      <c r="G71" s="338">
        <f t="shared" si="4"/>
        <v>0.49376558603491272</v>
      </c>
      <c r="H71" s="341">
        <f t="shared" si="5"/>
        <v>6320</v>
      </c>
    </row>
    <row r="72" spans="1:8" x14ac:dyDescent="0.25">
      <c r="A72" s="2">
        <v>71</v>
      </c>
      <c r="B72" s="351" t="s">
        <v>51</v>
      </c>
      <c r="C72" s="334">
        <v>730</v>
      </c>
      <c r="D72" s="335">
        <v>625</v>
      </c>
      <c r="E72" s="267">
        <v>4009</v>
      </c>
      <c r="F72" s="267">
        <v>2505745</v>
      </c>
      <c r="G72" s="339">
        <f t="shared" si="4"/>
        <v>0.85616438356164382</v>
      </c>
      <c r="H72" s="342">
        <f t="shared" si="5"/>
        <v>4009</v>
      </c>
    </row>
    <row r="73" spans="1:8" s="94" customFormat="1" x14ac:dyDescent="0.25">
      <c r="A73" s="94">
        <v>72</v>
      </c>
      <c r="B73" s="349" t="s">
        <v>55</v>
      </c>
      <c r="C73" s="332">
        <v>594</v>
      </c>
      <c r="D73" s="333">
        <v>520</v>
      </c>
      <c r="E73" s="319">
        <v>7732</v>
      </c>
      <c r="F73" s="319">
        <v>4020541</v>
      </c>
      <c r="G73" s="338">
        <f t="shared" si="4"/>
        <v>0.87542087542087543</v>
      </c>
      <c r="H73" s="341">
        <f t="shared" si="5"/>
        <v>7732</v>
      </c>
    </row>
    <row r="74" spans="1:8" x14ac:dyDescent="0.25">
      <c r="A74" s="2">
        <v>73</v>
      </c>
      <c r="B74" s="351" t="s">
        <v>57</v>
      </c>
      <c r="C74" s="334">
        <v>1384</v>
      </c>
      <c r="D74" s="335">
        <v>1091</v>
      </c>
      <c r="E74" s="267">
        <v>6844</v>
      </c>
      <c r="F74" s="267">
        <v>7466324</v>
      </c>
      <c r="G74" s="339">
        <f t="shared" si="4"/>
        <v>0.78829479768786126</v>
      </c>
      <c r="H74" s="342">
        <f t="shared" si="5"/>
        <v>6844</v>
      </c>
    </row>
    <row r="75" spans="1:8" s="94" customFormat="1" x14ac:dyDescent="0.25">
      <c r="A75" s="94">
        <v>74</v>
      </c>
      <c r="B75" s="349" t="s">
        <v>65</v>
      </c>
      <c r="C75" s="332">
        <v>126</v>
      </c>
      <c r="D75" s="333">
        <v>94</v>
      </c>
      <c r="E75" s="319">
        <v>7421</v>
      </c>
      <c r="F75" s="319">
        <v>697607</v>
      </c>
      <c r="G75" s="338">
        <f t="shared" si="4"/>
        <v>0.74603174603174605</v>
      </c>
      <c r="H75" s="341">
        <f t="shared" si="5"/>
        <v>7421</v>
      </c>
    </row>
    <row r="76" spans="1:8" x14ac:dyDescent="0.25">
      <c r="A76" s="2">
        <v>75</v>
      </c>
      <c r="B76" s="351" t="s">
        <v>66</v>
      </c>
      <c r="C76" s="334"/>
      <c r="D76" s="335"/>
      <c r="E76" s="267"/>
      <c r="F76" s="267"/>
      <c r="G76" s="339"/>
      <c r="H76" s="342"/>
    </row>
    <row r="77" spans="1:8" s="94" customFormat="1" x14ac:dyDescent="0.25">
      <c r="A77" s="94">
        <v>76</v>
      </c>
      <c r="B77" s="349" t="s">
        <v>59</v>
      </c>
      <c r="C77" s="332">
        <v>3826</v>
      </c>
      <c r="D77" s="333">
        <v>2920</v>
      </c>
      <c r="E77" s="319">
        <v>8433</v>
      </c>
      <c r="F77" s="319">
        <v>24625115</v>
      </c>
      <c r="G77" s="338">
        <f t="shared" ref="G77:G82" si="6">D77/C77</f>
        <v>0.76319916361735496</v>
      </c>
      <c r="H77" s="341">
        <f t="shared" ref="H77:H82" si="7">E77</f>
        <v>8433</v>
      </c>
    </row>
    <row r="78" spans="1:8" x14ac:dyDescent="0.25">
      <c r="A78" s="2">
        <v>77</v>
      </c>
      <c r="B78" s="351" t="s">
        <v>60</v>
      </c>
      <c r="C78" s="334">
        <v>1890</v>
      </c>
      <c r="D78" s="335">
        <v>1163</v>
      </c>
      <c r="E78" s="267">
        <v>6564</v>
      </c>
      <c r="F78" s="267">
        <v>7633764.9999999991</v>
      </c>
      <c r="G78" s="339">
        <f t="shared" si="6"/>
        <v>0.6153439153439153</v>
      </c>
      <c r="H78" s="342">
        <f t="shared" si="7"/>
        <v>6564</v>
      </c>
    </row>
    <row r="79" spans="1:8" s="94" customFormat="1" x14ac:dyDescent="0.25">
      <c r="A79" s="94">
        <v>78</v>
      </c>
      <c r="B79" s="349" t="s">
        <v>165</v>
      </c>
      <c r="C79" s="332">
        <v>2061</v>
      </c>
      <c r="D79" s="333">
        <v>1268</v>
      </c>
      <c r="E79" s="319">
        <v>7605</v>
      </c>
      <c r="F79" s="319">
        <v>9642678</v>
      </c>
      <c r="G79" s="338">
        <f t="shared" si="6"/>
        <v>0.61523532265890346</v>
      </c>
      <c r="H79" s="341">
        <f t="shared" si="7"/>
        <v>7605</v>
      </c>
    </row>
    <row r="80" spans="1:8" x14ac:dyDescent="0.25">
      <c r="A80" s="2">
        <v>79</v>
      </c>
      <c r="B80" s="351" t="s">
        <v>61</v>
      </c>
      <c r="C80" s="334">
        <v>3179</v>
      </c>
      <c r="D80" s="335">
        <v>1673</v>
      </c>
      <c r="E80" s="267">
        <v>6555</v>
      </c>
      <c r="F80" s="267">
        <v>10967132.999999991</v>
      </c>
      <c r="G80" s="339">
        <f t="shared" si="6"/>
        <v>0.52626612142183071</v>
      </c>
      <c r="H80" s="342">
        <f t="shared" si="7"/>
        <v>6555</v>
      </c>
    </row>
    <row r="81" spans="1:8" s="94" customFormat="1" x14ac:dyDescent="0.25">
      <c r="A81" s="94">
        <v>80</v>
      </c>
      <c r="B81" s="349" t="s">
        <v>166</v>
      </c>
      <c r="C81" s="332">
        <v>2953</v>
      </c>
      <c r="D81" s="333">
        <v>1545</v>
      </c>
      <c r="E81" s="319">
        <v>6844</v>
      </c>
      <c r="F81" s="319">
        <v>10573384</v>
      </c>
      <c r="G81" s="338">
        <f t="shared" si="6"/>
        <v>0.52319674906874369</v>
      </c>
      <c r="H81" s="341">
        <f t="shared" si="7"/>
        <v>6844</v>
      </c>
    </row>
    <row r="82" spans="1:8" x14ac:dyDescent="0.25">
      <c r="A82" s="2">
        <v>81</v>
      </c>
      <c r="B82" s="351" t="s">
        <v>398</v>
      </c>
      <c r="C82" s="334">
        <v>6176</v>
      </c>
      <c r="D82" s="335">
        <v>3612</v>
      </c>
      <c r="E82" s="267">
        <v>6953</v>
      </c>
      <c r="F82" s="267">
        <v>25113254</v>
      </c>
      <c r="G82" s="339">
        <f t="shared" si="6"/>
        <v>0.5848445595854922</v>
      </c>
      <c r="H82" s="342">
        <f t="shared" si="7"/>
        <v>6953</v>
      </c>
    </row>
    <row r="83" spans="1:8" x14ac:dyDescent="0.25">
      <c r="A83" s="2">
        <v>83</v>
      </c>
      <c r="B83" s="351"/>
      <c r="C83" s="334"/>
      <c r="D83" s="335"/>
      <c r="E83" s="267"/>
      <c r="F83" s="267"/>
      <c r="G83" s="339"/>
      <c r="H83" s="342"/>
    </row>
    <row r="84" spans="1:8" s="107" customFormat="1" x14ac:dyDescent="0.25">
      <c r="A84" s="107">
        <v>84</v>
      </c>
      <c r="B84" s="352" t="s">
        <v>67</v>
      </c>
      <c r="C84" s="332"/>
      <c r="D84" s="333"/>
      <c r="E84" s="319"/>
      <c r="F84" s="319"/>
      <c r="G84" s="338"/>
      <c r="H84" s="341"/>
    </row>
    <row r="85" spans="1:8" x14ac:dyDescent="0.25">
      <c r="A85" s="2">
        <v>85</v>
      </c>
      <c r="B85" s="351" t="s">
        <v>68</v>
      </c>
      <c r="C85" s="334">
        <v>191</v>
      </c>
      <c r="D85" s="335">
        <v>158</v>
      </c>
      <c r="E85" s="267">
        <v>8949</v>
      </c>
      <c r="F85" s="267">
        <v>1413903</v>
      </c>
      <c r="G85" s="339">
        <f>D85/C85</f>
        <v>0.82722513089005234</v>
      </c>
      <c r="H85" s="342">
        <f>E85</f>
        <v>8949</v>
      </c>
    </row>
    <row r="86" spans="1:8" s="94" customFormat="1" x14ac:dyDescent="0.25">
      <c r="A86" s="94">
        <v>86</v>
      </c>
      <c r="B86" s="349" t="s">
        <v>94</v>
      </c>
      <c r="C86" s="332"/>
      <c r="D86" s="333"/>
      <c r="E86" s="319"/>
      <c r="F86" s="319"/>
      <c r="G86" s="338"/>
      <c r="H86" s="341"/>
    </row>
    <row r="87" spans="1:8" x14ac:dyDescent="0.25">
      <c r="A87" s="2">
        <v>87</v>
      </c>
      <c r="B87" s="351" t="s">
        <v>97</v>
      </c>
      <c r="C87" s="334">
        <v>335</v>
      </c>
      <c r="D87" s="335">
        <v>241</v>
      </c>
      <c r="E87" s="267">
        <v>5979</v>
      </c>
      <c r="F87" s="267">
        <v>1440903</v>
      </c>
      <c r="G87" s="339">
        <f t="shared" ref="G87:G160" si="8">D87/C87</f>
        <v>0.71940298507462686</v>
      </c>
      <c r="H87" s="342">
        <f t="shared" ref="H87:H160" si="9">E87</f>
        <v>5979</v>
      </c>
    </row>
    <row r="88" spans="1:8" s="94" customFormat="1" x14ac:dyDescent="0.25">
      <c r="A88" s="94">
        <v>88</v>
      </c>
      <c r="B88" s="349" t="s">
        <v>135</v>
      </c>
      <c r="C88" s="332">
        <v>1429</v>
      </c>
      <c r="D88" s="333">
        <v>1071</v>
      </c>
      <c r="E88" s="319">
        <v>7608</v>
      </c>
      <c r="F88" s="319">
        <v>8148104</v>
      </c>
      <c r="G88" s="338">
        <f t="shared" si="8"/>
        <v>0.74947515745276416</v>
      </c>
      <c r="H88" s="341">
        <f t="shared" si="9"/>
        <v>7608</v>
      </c>
    </row>
    <row r="89" spans="1:8" x14ac:dyDescent="0.25">
      <c r="A89" s="2">
        <v>89</v>
      </c>
      <c r="B89" s="351" t="s">
        <v>81</v>
      </c>
      <c r="C89" s="334">
        <v>1804</v>
      </c>
      <c r="D89" s="335">
        <v>1557</v>
      </c>
      <c r="E89" s="267">
        <v>8661</v>
      </c>
      <c r="F89" s="267">
        <v>13485911</v>
      </c>
      <c r="G89" s="339">
        <f>D89/C89</f>
        <v>0.86308203991130816</v>
      </c>
      <c r="H89" s="342">
        <f>E89</f>
        <v>8661</v>
      </c>
    </row>
    <row r="90" spans="1:8" s="94" customFormat="1" x14ac:dyDescent="0.25">
      <c r="A90" s="94">
        <v>90</v>
      </c>
      <c r="B90" s="349" t="s">
        <v>108</v>
      </c>
      <c r="C90" s="332"/>
      <c r="D90" s="333"/>
      <c r="E90" s="319"/>
      <c r="F90" s="319"/>
      <c r="G90" s="338"/>
      <c r="H90" s="341"/>
    </row>
    <row r="91" spans="1:8" x14ac:dyDescent="0.25">
      <c r="A91" s="2">
        <v>91</v>
      </c>
      <c r="B91" s="351" t="s">
        <v>93</v>
      </c>
      <c r="C91" s="334"/>
      <c r="D91" s="335"/>
      <c r="E91" s="267"/>
      <c r="F91" s="267"/>
      <c r="G91" s="339"/>
      <c r="H91" s="342"/>
    </row>
    <row r="92" spans="1:8" s="94" customFormat="1" x14ac:dyDescent="0.25">
      <c r="A92" s="94">
        <v>92</v>
      </c>
      <c r="B92" s="349" t="s">
        <v>102</v>
      </c>
      <c r="C92" s="332"/>
      <c r="D92" s="333"/>
      <c r="E92" s="319"/>
      <c r="F92" s="319"/>
      <c r="G92" s="338"/>
      <c r="H92" s="341"/>
    </row>
    <row r="93" spans="1:8" x14ac:dyDescent="0.25">
      <c r="A93" s="2">
        <v>93</v>
      </c>
      <c r="B93" s="351" t="s">
        <v>134</v>
      </c>
      <c r="C93" s="334"/>
      <c r="D93" s="335"/>
      <c r="E93" s="267"/>
      <c r="F93" s="267"/>
      <c r="G93" s="339"/>
      <c r="H93" s="342"/>
    </row>
    <row r="94" spans="1:8" s="94" customFormat="1" x14ac:dyDescent="0.25">
      <c r="A94" s="94">
        <v>94</v>
      </c>
      <c r="B94" s="349" t="s">
        <v>70</v>
      </c>
      <c r="C94" s="332">
        <v>213</v>
      </c>
      <c r="D94" s="333">
        <v>202</v>
      </c>
      <c r="E94" s="319">
        <v>4693</v>
      </c>
      <c r="F94" s="319">
        <v>948077</v>
      </c>
      <c r="G94" s="338">
        <f t="shared" si="8"/>
        <v>0.94835680751173712</v>
      </c>
      <c r="H94" s="341">
        <f t="shared" si="9"/>
        <v>4693</v>
      </c>
    </row>
    <row r="95" spans="1:8" x14ac:dyDescent="0.25">
      <c r="A95" s="2">
        <v>95</v>
      </c>
      <c r="B95" s="351" t="s">
        <v>69</v>
      </c>
      <c r="C95" s="334">
        <v>641</v>
      </c>
      <c r="D95" s="335">
        <v>557</v>
      </c>
      <c r="E95" s="267">
        <v>5726</v>
      </c>
      <c r="F95" s="267">
        <v>3189375</v>
      </c>
      <c r="G95" s="339">
        <f t="shared" si="8"/>
        <v>0.86895475819032764</v>
      </c>
      <c r="H95" s="342">
        <f t="shared" si="9"/>
        <v>5726</v>
      </c>
    </row>
    <row r="96" spans="1:8" s="94" customFormat="1" x14ac:dyDescent="0.25">
      <c r="A96" s="94">
        <v>96</v>
      </c>
      <c r="B96" s="349" t="s">
        <v>96</v>
      </c>
      <c r="C96" s="332"/>
      <c r="D96" s="333"/>
      <c r="E96" s="319"/>
      <c r="F96" s="319"/>
      <c r="G96" s="338"/>
      <c r="H96" s="341"/>
    </row>
    <row r="97" spans="1:8" x14ac:dyDescent="0.25">
      <c r="A97" s="2">
        <v>97</v>
      </c>
      <c r="B97" s="351" t="s">
        <v>88</v>
      </c>
      <c r="C97" s="334"/>
      <c r="D97" s="335"/>
      <c r="E97" s="267"/>
      <c r="F97" s="267"/>
      <c r="G97" s="339"/>
      <c r="H97" s="342"/>
    </row>
    <row r="98" spans="1:8" s="94" customFormat="1" x14ac:dyDescent="0.25">
      <c r="A98" s="94">
        <v>98</v>
      </c>
      <c r="B98" s="349" t="s">
        <v>137</v>
      </c>
      <c r="C98" s="332">
        <v>466</v>
      </c>
      <c r="D98" s="333">
        <v>409</v>
      </c>
      <c r="E98" s="319">
        <v>9315</v>
      </c>
      <c r="F98" s="319">
        <v>3809736</v>
      </c>
      <c r="G98" s="338">
        <f t="shared" si="8"/>
        <v>0.87768240343347637</v>
      </c>
      <c r="H98" s="341">
        <f t="shared" si="9"/>
        <v>9315</v>
      </c>
    </row>
    <row r="99" spans="1:8" x14ac:dyDescent="0.25">
      <c r="A99" s="2">
        <v>99</v>
      </c>
      <c r="B99" s="351" t="s">
        <v>71</v>
      </c>
      <c r="C99" s="334">
        <v>340</v>
      </c>
      <c r="D99" s="335">
        <v>304</v>
      </c>
      <c r="E99" s="267">
        <v>10492</v>
      </c>
      <c r="F99" s="267">
        <v>3189546</v>
      </c>
      <c r="G99" s="339">
        <f t="shared" si="8"/>
        <v>0.89411764705882357</v>
      </c>
      <c r="H99" s="342">
        <f t="shared" si="9"/>
        <v>10492</v>
      </c>
    </row>
    <row r="100" spans="1:8" s="94" customFormat="1" x14ac:dyDescent="0.25">
      <c r="A100" s="94">
        <v>100</v>
      </c>
      <c r="B100" s="349" t="s">
        <v>72</v>
      </c>
      <c r="C100" s="332">
        <v>1067</v>
      </c>
      <c r="D100" s="333">
        <v>989</v>
      </c>
      <c r="E100" s="319">
        <v>7659</v>
      </c>
      <c r="F100" s="319">
        <v>7574548</v>
      </c>
      <c r="G100" s="338">
        <f t="shared" si="8"/>
        <v>0.92689784442361767</v>
      </c>
      <c r="H100" s="341">
        <f t="shared" si="9"/>
        <v>7659</v>
      </c>
    </row>
    <row r="101" spans="1:8" x14ac:dyDescent="0.25">
      <c r="A101" s="2">
        <v>101</v>
      </c>
      <c r="B101" s="351" t="s">
        <v>82</v>
      </c>
      <c r="C101" s="334"/>
      <c r="D101" s="335"/>
      <c r="E101" s="267"/>
      <c r="F101" s="267"/>
      <c r="G101" s="339"/>
      <c r="H101" s="342"/>
    </row>
    <row r="102" spans="1:8" s="94" customFormat="1" x14ac:dyDescent="0.25">
      <c r="A102" s="94">
        <v>102</v>
      </c>
      <c r="B102" s="349" t="s">
        <v>90</v>
      </c>
      <c r="C102" s="332"/>
      <c r="D102" s="333"/>
      <c r="E102" s="319"/>
      <c r="F102" s="319"/>
      <c r="G102" s="338"/>
      <c r="H102" s="341"/>
    </row>
    <row r="103" spans="1:8" x14ac:dyDescent="0.25">
      <c r="A103" s="2">
        <v>103</v>
      </c>
      <c r="B103" s="351" t="s">
        <v>124</v>
      </c>
      <c r="C103" s="334"/>
      <c r="D103" s="335"/>
      <c r="E103" s="267"/>
      <c r="F103" s="267"/>
      <c r="G103" s="339"/>
      <c r="H103" s="342"/>
    </row>
    <row r="104" spans="1:8" s="94" customFormat="1" x14ac:dyDescent="0.25">
      <c r="A104" s="94">
        <v>104</v>
      </c>
      <c r="B104" s="349" t="s">
        <v>111</v>
      </c>
      <c r="C104" s="332"/>
      <c r="D104" s="333"/>
      <c r="E104" s="319"/>
      <c r="F104" s="319"/>
      <c r="G104" s="338"/>
      <c r="H104" s="341"/>
    </row>
    <row r="105" spans="1:8" x14ac:dyDescent="0.25">
      <c r="A105" s="2">
        <v>105</v>
      </c>
      <c r="B105" s="351" t="s">
        <v>107</v>
      </c>
      <c r="C105" s="334"/>
      <c r="D105" s="335"/>
      <c r="E105" s="267"/>
      <c r="F105" s="267"/>
      <c r="G105" s="339"/>
      <c r="H105" s="342"/>
    </row>
    <row r="106" spans="1:8" s="94" customFormat="1" x14ac:dyDescent="0.25">
      <c r="A106" s="94">
        <v>106</v>
      </c>
      <c r="B106" s="349" t="s">
        <v>129</v>
      </c>
      <c r="C106" s="332">
        <v>178</v>
      </c>
      <c r="D106" s="333">
        <v>158</v>
      </c>
      <c r="E106" s="319">
        <v>9103</v>
      </c>
      <c r="F106" s="319">
        <v>1438203</v>
      </c>
      <c r="G106" s="338">
        <f t="shared" si="8"/>
        <v>0.88764044943820219</v>
      </c>
      <c r="H106" s="341">
        <f t="shared" si="9"/>
        <v>9103</v>
      </c>
    </row>
    <row r="107" spans="1:8" x14ac:dyDescent="0.25">
      <c r="A107" s="2">
        <v>107</v>
      </c>
      <c r="B107" s="351" t="s">
        <v>75</v>
      </c>
      <c r="C107" s="334">
        <v>1388</v>
      </c>
      <c r="D107" s="335">
        <v>1013</v>
      </c>
      <c r="E107" s="267">
        <v>9449</v>
      </c>
      <c r="F107" s="267">
        <v>9571384</v>
      </c>
      <c r="G107" s="339">
        <f t="shared" si="8"/>
        <v>0.72982708933717577</v>
      </c>
      <c r="H107" s="342">
        <f t="shared" si="9"/>
        <v>9449</v>
      </c>
    </row>
    <row r="108" spans="1:8" s="94" customFormat="1" x14ac:dyDescent="0.25">
      <c r="A108" s="94">
        <v>108</v>
      </c>
      <c r="B108" s="349" t="s">
        <v>109</v>
      </c>
      <c r="C108" s="332"/>
      <c r="D108" s="333"/>
      <c r="E108" s="319"/>
      <c r="F108" s="319"/>
      <c r="G108" s="338"/>
      <c r="H108" s="341"/>
    </row>
    <row r="109" spans="1:8" x14ac:dyDescent="0.25">
      <c r="A109" s="2">
        <v>109</v>
      </c>
      <c r="B109" s="351" t="s">
        <v>74</v>
      </c>
      <c r="C109" s="334"/>
      <c r="D109" s="335"/>
      <c r="E109" s="267"/>
      <c r="F109" s="267"/>
      <c r="G109" s="339"/>
      <c r="H109" s="342"/>
    </row>
    <row r="110" spans="1:8" s="94" customFormat="1" x14ac:dyDescent="0.25">
      <c r="A110" s="94">
        <v>110</v>
      </c>
      <c r="B110" s="349" t="s">
        <v>77</v>
      </c>
      <c r="C110" s="332">
        <v>375</v>
      </c>
      <c r="D110" s="333">
        <v>196</v>
      </c>
      <c r="E110" s="319">
        <v>6599</v>
      </c>
      <c r="F110" s="319">
        <v>1293319</v>
      </c>
      <c r="G110" s="338">
        <f t="shared" si="8"/>
        <v>0.52266666666666661</v>
      </c>
      <c r="H110" s="341">
        <f t="shared" si="9"/>
        <v>6599</v>
      </c>
    </row>
    <row r="111" spans="1:8" x14ac:dyDescent="0.25">
      <c r="A111" s="2">
        <v>111</v>
      </c>
      <c r="B111" s="351" t="s">
        <v>101</v>
      </c>
      <c r="C111" s="334">
        <v>373</v>
      </c>
      <c r="D111" s="335">
        <v>298</v>
      </c>
      <c r="E111" s="267">
        <v>7637</v>
      </c>
      <c r="F111" s="267">
        <v>2275964</v>
      </c>
      <c r="G111" s="339">
        <f t="shared" si="8"/>
        <v>0.79892761394101874</v>
      </c>
      <c r="H111" s="342">
        <f t="shared" si="9"/>
        <v>7637</v>
      </c>
    </row>
    <row r="112" spans="1:8" s="94" customFormat="1" x14ac:dyDescent="0.25">
      <c r="A112" s="94">
        <v>112</v>
      </c>
      <c r="B112" s="349" t="s">
        <v>113</v>
      </c>
      <c r="C112" s="332">
        <v>71</v>
      </c>
      <c r="D112" s="333">
        <v>52</v>
      </c>
      <c r="E112" s="319">
        <v>8893</v>
      </c>
      <c r="F112" s="319">
        <v>462448</v>
      </c>
      <c r="G112" s="338">
        <f t="shared" si="8"/>
        <v>0.73239436619718312</v>
      </c>
      <c r="H112" s="341">
        <f t="shared" si="9"/>
        <v>8893</v>
      </c>
    </row>
    <row r="113" spans="1:8" x14ac:dyDescent="0.25">
      <c r="A113" s="2">
        <v>113</v>
      </c>
      <c r="B113" s="351" t="s">
        <v>112</v>
      </c>
      <c r="C113" s="334">
        <v>523</v>
      </c>
      <c r="D113" s="335">
        <v>432</v>
      </c>
      <c r="E113" s="267">
        <v>8472</v>
      </c>
      <c r="F113" s="267">
        <v>3659892</v>
      </c>
      <c r="G113" s="339">
        <f t="shared" si="8"/>
        <v>0.82600382409177819</v>
      </c>
      <c r="H113" s="342">
        <f t="shared" si="9"/>
        <v>8472</v>
      </c>
    </row>
    <row r="114" spans="1:8" s="94" customFormat="1" x14ac:dyDescent="0.25">
      <c r="A114" s="94">
        <v>114</v>
      </c>
      <c r="B114" s="349" t="s">
        <v>103</v>
      </c>
      <c r="C114" s="332"/>
      <c r="D114" s="333"/>
      <c r="E114" s="319"/>
      <c r="F114" s="319"/>
      <c r="G114" s="338"/>
      <c r="H114" s="341"/>
    </row>
    <row r="115" spans="1:8" x14ac:dyDescent="0.25">
      <c r="A115" s="2">
        <v>115</v>
      </c>
      <c r="B115" s="351" t="s">
        <v>117</v>
      </c>
      <c r="C115" s="334">
        <v>1001</v>
      </c>
      <c r="D115" s="335">
        <v>649</v>
      </c>
      <c r="E115" s="267">
        <v>5673</v>
      </c>
      <c r="F115" s="267">
        <v>3681725</v>
      </c>
      <c r="G115" s="339">
        <f t="shared" si="8"/>
        <v>0.64835164835164838</v>
      </c>
      <c r="H115" s="342">
        <f t="shared" si="9"/>
        <v>5673</v>
      </c>
    </row>
    <row r="116" spans="1:8" s="94" customFormat="1" x14ac:dyDescent="0.25">
      <c r="A116" s="94">
        <v>116</v>
      </c>
      <c r="B116" s="349" t="s">
        <v>89</v>
      </c>
      <c r="C116" s="332">
        <v>652</v>
      </c>
      <c r="D116" s="333">
        <v>456</v>
      </c>
      <c r="E116" s="319">
        <v>6986</v>
      </c>
      <c r="F116" s="319">
        <v>3185671</v>
      </c>
      <c r="G116" s="338">
        <f t="shared" si="8"/>
        <v>0.69938650306748462</v>
      </c>
      <c r="H116" s="341">
        <f t="shared" si="9"/>
        <v>6986</v>
      </c>
    </row>
    <row r="117" spans="1:8" x14ac:dyDescent="0.25">
      <c r="A117" s="2">
        <v>117</v>
      </c>
      <c r="B117" s="351" t="s">
        <v>99</v>
      </c>
      <c r="C117" s="334">
        <v>43</v>
      </c>
      <c r="D117" s="335">
        <v>24</v>
      </c>
      <c r="E117" s="267">
        <v>3184</v>
      </c>
      <c r="F117" s="267">
        <v>76423</v>
      </c>
      <c r="G117" s="339">
        <f t="shared" si="8"/>
        <v>0.55813953488372092</v>
      </c>
      <c r="H117" s="342">
        <f t="shared" si="9"/>
        <v>3184</v>
      </c>
    </row>
    <row r="118" spans="1:8" s="94" customFormat="1" x14ac:dyDescent="0.25">
      <c r="A118" s="94">
        <v>118</v>
      </c>
      <c r="B118" s="349" t="s">
        <v>76</v>
      </c>
      <c r="C118" s="332">
        <v>401</v>
      </c>
      <c r="D118" s="333">
        <v>401</v>
      </c>
      <c r="E118" s="319">
        <v>5882</v>
      </c>
      <c r="F118" s="319">
        <v>2358618</v>
      </c>
      <c r="G118" s="338">
        <f t="shared" si="8"/>
        <v>1</v>
      </c>
      <c r="H118" s="341">
        <f t="shared" si="9"/>
        <v>5882</v>
      </c>
    </row>
    <row r="119" spans="1:8" x14ac:dyDescent="0.25">
      <c r="A119" s="2">
        <v>119</v>
      </c>
      <c r="B119" s="351" t="s">
        <v>120</v>
      </c>
      <c r="C119" s="334">
        <v>148</v>
      </c>
      <c r="D119" s="335">
        <v>127</v>
      </c>
      <c r="E119" s="267">
        <v>7377</v>
      </c>
      <c r="F119" s="267">
        <v>936938</v>
      </c>
      <c r="G119" s="339">
        <f t="shared" si="8"/>
        <v>0.85810810810810811</v>
      </c>
      <c r="H119" s="342">
        <f t="shared" si="9"/>
        <v>7377</v>
      </c>
    </row>
    <row r="120" spans="1:8" s="94" customFormat="1" x14ac:dyDescent="0.25">
      <c r="A120" s="94">
        <v>120</v>
      </c>
      <c r="B120" s="349" t="s">
        <v>271</v>
      </c>
      <c r="C120" s="332"/>
      <c r="D120" s="333"/>
      <c r="E120" s="319"/>
      <c r="F120" s="319"/>
      <c r="G120" s="338"/>
      <c r="H120" s="341"/>
    </row>
    <row r="121" spans="1:8" x14ac:dyDescent="0.25">
      <c r="A121" s="2">
        <v>121</v>
      </c>
      <c r="B121" s="351" t="s">
        <v>80</v>
      </c>
      <c r="C121" s="334"/>
      <c r="D121" s="335"/>
      <c r="E121" s="267"/>
      <c r="F121" s="267"/>
      <c r="G121" s="339"/>
      <c r="H121" s="342"/>
    </row>
    <row r="122" spans="1:8" s="94" customFormat="1" x14ac:dyDescent="0.25">
      <c r="A122" s="94">
        <v>122</v>
      </c>
      <c r="B122" s="349" t="s">
        <v>110</v>
      </c>
      <c r="C122" s="332"/>
      <c r="D122" s="333"/>
      <c r="E122" s="319"/>
      <c r="F122" s="319"/>
      <c r="G122" s="338"/>
      <c r="H122" s="341"/>
    </row>
    <row r="123" spans="1:8" x14ac:dyDescent="0.25">
      <c r="A123" s="2">
        <v>122.5</v>
      </c>
      <c r="B123" s="351" t="s">
        <v>363</v>
      </c>
      <c r="C123" s="334"/>
      <c r="D123" s="335"/>
      <c r="E123" s="267"/>
      <c r="F123" s="267"/>
      <c r="G123" s="339"/>
      <c r="H123" s="342"/>
    </row>
    <row r="124" spans="1:8" x14ac:dyDescent="0.25">
      <c r="A124" s="94">
        <v>123</v>
      </c>
      <c r="B124" s="349" t="s">
        <v>125</v>
      </c>
      <c r="C124" s="332">
        <v>757</v>
      </c>
      <c r="D124" s="333">
        <v>624</v>
      </c>
      <c r="E124" s="319">
        <v>9021</v>
      </c>
      <c r="F124" s="319">
        <v>5629235</v>
      </c>
      <c r="G124" s="338">
        <f t="shared" si="8"/>
        <v>0.82430647291941872</v>
      </c>
      <c r="H124" s="341">
        <f t="shared" si="9"/>
        <v>9021</v>
      </c>
    </row>
    <row r="125" spans="1:8" s="94" customFormat="1" x14ac:dyDescent="0.25">
      <c r="A125" s="2">
        <v>124</v>
      </c>
      <c r="B125" s="351" t="s">
        <v>160</v>
      </c>
      <c r="C125" s="334">
        <v>442</v>
      </c>
      <c r="D125" s="335">
        <v>364</v>
      </c>
      <c r="E125" s="267">
        <v>8649</v>
      </c>
      <c r="F125" s="267">
        <v>3148054</v>
      </c>
      <c r="G125" s="339">
        <f t="shared" si="8"/>
        <v>0.82352941176470584</v>
      </c>
      <c r="H125" s="342">
        <f t="shared" si="9"/>
        <v>8649</v>
      </c>
    </row>
    <row r="126" spans="1:8" x14ac:dyDescent="0.25">
      <c r="A126" s="94">
        <v>125</v>
      </c>
      <c r="B126" s="349" t="s">
        <v>127</v>
      </c>
      <c r="C126" s="332">
        <v>452</v>
      </c>
      <c r="D126" s="333">
        <v>384</v>
      </c>
      <c r="E126" s="319">
        <v>9541</v>
      </c>
      <c r="F126" s="319">
        <v>3663558</v>
      </c>
      <c r="G126" s="338">
        <f t="shared" si="8"/>
        <v>0.84955752212389379</v>
      </c>
      <c r="H126" s="341">
        <f t="shared" si="9"/>
        <v>9541</v>
      </c>
    </row>
    <row r="127" spans="1:8" s="94" customFormat="1" x14ac:dyDescent="0.25">
      <c r="A127" s="2">
        <v>126</v>
      </c>
      <c r="B127" s="351" t="s">
        <v>121</v>
      </c>
      <c r="C127" s="334">
        <v>270</v>
      </c>
      <c r="D127" s="335">
        <v>202</v>
      </c>
      <c r="E127" s="267">
        <v>9630</v>
      </c>
      <c r="F127" s="267">
        <v>1945357</v>
      </c>
      <c r="G127" s="339">
        <f t="shared" si="8"/>
        <v>0.74814814814814812</v>
      </c>
      <c r="H127" s="342">
        <f t="shared" si="9"/>
        <v>9630</v>
      </c>
    </row>
    <row r="128" spans="1:8" x14ac:dyDescent="0.25">
      <c r="A128" s="94">
        <v>127</v>
      </c>
      <c r="B128" s="349" t="s">
        <v>133</v>
      </c>
      <c r="C128" s="332">
        <v>283</v>
      </c>
      <c r="D128" s="333">
        <v>242</v>
      </c>
      <c r="E128" s="319">
        <v>8320</v>
      </c>
      <c r="F128" s="319">
        <v>2013378</v>
      </c>
      <c r="G128" s="338">
        <f t="shared" si="8"/>
        <v>0.85512367491166075</v>
      </c>
      <c r="H128" s="341">
        <f t="shared" si="9"/>
        <v>8320</v>
      </c>
    </row>
    <row r="129" spans="1:8" s="94" customFormat="1" x14ac:dyDescent="0.25">
      <c r="A129" s="2">
        <v>128</v>
      </c>
      <c r="B129" s="351" t="s">
        <v>79</v>
      </c>
      <c r="C129" s="334">
        <v>417</v>
      </c>
      <c r="D129" s="335">
        <v>323</v>
      </c>
      <c r="E129" s="267">
        <v>8395</v>
      </c>
      <c r="F129" s="267">
        <v>2711520</v>
      </c>
      <c r="G129" s="339">
        <f t="shared" si="8"/>
        <v>0.77458033573141483</v>
      </c>
      <c r="H129" s="342">
        <f t="shared" si="9"/>
        <v>8395</v>
      </c>
    </row>
    <row r="130" spans="1:8" x14ac:dyDescent="0.25">
      <c r="A130" s="94">
        <v>129</v>
      </c>
      <c r="B130" s="349" t="s">
        <v>78</v>
      </c>
      <c r="C130" s="332">
        <v>1559</v>
      </c>
      <c r="D130" s="333">
        <v>1184</v>
      </c>
      <c r="E130" s="319">
        <v>9589</v>
      </c>
      <c r="F130" s="319">
        <v>11352867</v>
      </c>
      <c r="G130" s="338">
        <f t="shared" si="8"/>
        <v>0.75946119307248239</v>
      </c>
      <c r="H130" s="341">
        <f t="shared" si="9"/>
        <v>9589</v>
      </c>
    </row>
    <row r="131" spans="1:8" s="94" customFormat="1" x14ac:dyDescent="0.25">
      <c r="A131" s="2">
        <v>130</v>
      </c>
      <c r="B131" s="351" t="s">
        <v>118</v>
      </c>
      <c r="C131" s="334">
        <v>459</v>
      </c>
      <c r="D131" s="335">
        <v>374</v>
      </c>
      <c r="E131" s="267">
        <v>9065</v>
      </c>
      <c r="F131" s="267">
        <v>3390234</v>
      </c>
      <c r="G131" s="339">
        <f t="shared" si="8"/>
        <v>0.81481481481481477</v>
      </c>
      <c r="H131" s="342">
        <f t="shared" si="9"/>
        <v>9065</v>
      </c>
    </row>
    <row r="132" spans="1:8" x14ac:dyDescent="0.25">
      <c r="A132" s="94">
        <v>131</v>
      </c>
      <c r="B132" s="349" t="s">
        <v>115</v>
      </c>
      <c r="C132" s="332">
        <v>304</v>
      </c>
      <c r="D132" s="333">
        <v>212</v>
      </c>
      <c r="E132" s="319">
        <v>9292</v>
      </c>
      <c r="F132" s="319">
        <v>1969829</v>
      </c>
      <c r="G132" s="338">
        <f t="shared" si="8"/>
        <v>0.69736842105263153</v>
      </c>
      <c r="H132" s="341">
        <f t="shared" si="9"/>
        <v>9292</v>
      </c>
    </row>
    <row r="133" spans="1:8" s="94" customFormat="1" x14ac:dyDescent="0.25">
      <c r="A133" s="2">
        <v>132</v>
      </c>
      <c r="B133" s="351" t="s">
        <v>116</v>
      </c>
      <c r="C133" s="334">
        <v>673</v>
      </c>
      <c r="D133" s="335">
        <v>546</v>
      </c>
      <c r="E133" s="267">
        <v>8962</v>
      </c>
      <c r="F133" s="267">
        <v>4893362</v>
      </c>
      <c r="G133" s="339">
        <f t="shared" si="8"/>
        <v>0.81129271916790491</v>
      </c>
      <c r="H133" s="342">
        <f t="shared" si="9"/>
        <v>8962</v>
      </c>
    </row>
    <row r="134" spans="1:8" x14ac:dyDescent="0.25">
      <c r="A134" s="94">
        <v>133</v>
      </c>
      <c r="B134" s="349" t="s">
        <v>92</v>
      </c>
      <c r="C134" s="332"/>
      <c r="D134" s="333"/>
      <c r="E134" s="319"/>
      <c r="F134" s="319"/>
      <c r="G134" s="338"/>
      <c r="H134" s="341"/>
    </row>
    <row r="135" spans="1:8" s="94" customFormat="1" x14ac:dyDescent="0.25">
      <c r="A135" s="94">
        <v>134</v>
      </c>
      <c r="B135" s="351" t="s">
        <v>91</v>
      </c>
      <c r="C135" s="334"/>
      <c r="D135" s="335"/>
      <c r="E135" s="267"/>
      <c r="F135" s="267"/>
      <c r="G135" s="339"/>
      <c r="H135" s="342"/>
    </row>
    <row r="136" spans="1:8" s="15" customFormat="1" x14ac:dyDescent="0.25">
      <c r="A136" s="2">
        <v>135</v>
      </c>
      <c r="B136" s="349" t="s">
        <v>85</v>
      </c>
      <c r="C136" s="332"/>
      <c r="D136" s="333"/>
      <c r="E136" s="319"/>
      <c r="F136" s="319"/>
      <c r="G136" s="338"/>
      <c r="H136" s="341"/>
    </row>
    <row r="137" spans="1:8" s="94" customFormat="1" x14ac:dyDescent="0.25">
      <c r="A137" s="94">
        <v>136</v>
      </c>
      <c r="B137" s="351" t="s">
        <v>86</v>
      </c>
      <c r="C137" s="334"/>
      <c r="D137" s="335"/>
      <c r="E137" s="267"/>
      <c r="F137" s="267"/>
      <c r="G137" s="339"/>
      <c r="H137" s="342"/>
    </row>
    <row r="138" spans="1:8" x14ac:dyDescent="0.25">
      <c r="A138" s="2">
        <v>137</v>
      </c>
      <c r="B138" s="349" t="s">
        <v>100</v>
      </c>
      <c r="C138" s="332"/>
      <c r="D138" s="333"/>
      <c r="E138" s="319"/>
      <c r="F138" s="319"/>
      <c r="G138" s="338"/>
      <c r="H138" s="341"/>
    </row>
    <row r="139" spans="1:8" s="94" customFormat="1" x14ac:dyDescent="0.25">
      <c r="A139" s="94">
        <v>138</v>
      </c>
      <c r="B139" s="351" t="s">
        <v>122</v>
      </c>
      <c r="C139" s="334"/>
      <c r="D139" s="335"/>
      <c r="E139" s="267"/>
      <c r="F139" s="267"/>
      <c r="G139" s="339"/>
      <c r="H139" s="342"/>
    </row>
    <row r="140" spans="1:8" x14ac:dyDescent="0.25">
      <c r="A140" s="2">
        <v>139</v>
      </c>
      <c r="B140" s="349" t="s">
        <v>161</v>
      </c>
      <c r="C140" s="332">
        <v>627</v>
      </c>
      <c r="D140" s="333">
        <v>545</v>
      </c>
      <c r="E140" s="319">
        <v>7131</v>
      </c>
      <c r="F140" s="319">
        <v>3886564</v>
      </c>
      <c r="G140" s="338">
        <f t="shared" si="8"/>
        <v>0.86921850079744811</v>
      </c>
      <c r="H140" s="341">
        <f t="shared" si="9"/>
        <v>7131</v>
      </c>
    </row>
    <row r="141" spans="1:8" s="94" customFormat="1" x14ac:dyDescent="0.25">
      <c r="A141" s="94">
        <v>140</v>
      </c>
      <c r="B141" s="351" t="s">
        <v>162</v>
      </c>
      <c r="C141" s="334">
        <v>890</v>
      </c>
      <c r="D141" s="335">
        <v>777</v>
      </c>
      <c r="E141" s="267">
        <v>6961</v>
      </c>
      <c r="F141" s="267">
        <v>5408783</v>
      </c>
      <c r="G141" s="339">
        <f t="shared" si="8"/>
        <v>0.87303370786516854</v>
      </c>
      <c r="H141" s="342">
        <f t="shared" si="9"/>
        <v>6961</v>
      </c>
    </row>
    <row r="142" spans="1:8" x14ac:dyDescent="0.25">
      <c r="A142" s="2">
        <v>141</v>
      </c>
      <c r="B142" s="349" t="s">
        <v>163</v>
      </c>
      <c r="C142" s="332">
        <v>42</v>
      </c>
      <c r="D142" s="333">
        <v>31</v>
      </c>
      <c r="E142" s="319">
        <v>6883</v>
      </c>
      <c r="F142" s="319">
        <v>213387</v>
      </c>
      <c r="G142" s="338">
        <f t="shared" si="8"/>
        <v>0.73809523809523814</v>
      </c>
      <c r="H142" s="341">
        <f t="shared" si="9"/>
        <v>6883</v>
      </c>
    </row>
    <row r="143" spans="1:8" s="94" customFormat="1" x14ac:dyDescent="0.25">
      <c r="A143" s="94">
        <v>142</v>
      </c>
      <c r="B143" s="351" t="s">
        <v>164</v>
      </c>
      <c r="C143" s="334">
        <v>544</v>
      </c>
      <c r="D143" s="335">
        <v>476</v>
      </c>
      <c r="E143" s="267">
        <v>6631</v>
      </c>
      <c r="F143" s="267">
        <v>3156265</v>
      </c>
      <c r="G143" s="339">
        <f t="shared" si="8"/>
        <v>0.875</v>
      </c>
      <c r="H143" s="342">
        <f t="shared" si="9"/>
        <v>6631</v>
      </c>
    </row>
    <row r="144" spans="1:8" x14ac:dyDescent="0.25">
      <c r="A144" s="2">
        <v>143</v>
      </c>
      <c r="B144" s="349" t="s">
        <v>119</v>
      </c>
      <c r="C144" s="332"/>
      <c r="D144" s="333"/>
      <c r="E144" s="319"/>
      <c r="F144" s="319"/>
      <c r="G144" s="338"/>
      <c r="H144" s="341"/>
    </row>
    <row r="145" spans="1:8" s="94" customFormat="1" x14ac:dyDescent="0.25">
      <c r="A145" s="94">
        <v>144</v>
      </c>
      <c r="B145" s="351" t="s">
        <v>131</v>
      </c>
      <c r="C145" s="334"/>
      <c r="D145" s="335"/>
      <c r="E145" s="267"/>
      <c r="F145" s="267"/>
      <c r="G145" s="339"/>
      <c r="H145" s="342"/>
    </row>
    <row r="146" spans="1:8" x14ac:dyDescent="0.25">
      <c r="A146" s="2">
        <v>145</v>
      </c>
      <c r="B146" s="349" t="s">
        <v>114</v>
      </c>
      <c r="C146" s="332"/>
      <c r="D146" s="333"/>
      <c r="E146" s="319"/>
      <c r="F146" s="319"/>
      <c r="G146" s="338"/>
      <c r="H146" s="341"/>
    </row>
    <row r="147" spans="1:8" s="94" customFormat="1" x14ac:dyDescent="0.25">
      <c r="A147" s="94">
        <v>146</v>
      </c>
      <c r="B147" s="351" t="s">
        <v>130</v>
      </c>
      <c r="C147" s="334"/>
      <c r="D147" s="335"/>
      <c r="E147" s="267"/>
      <c r="F147" s="267"/>
      <c r="G147" s="339"/>
      <c r="H147" s="342"/>
    </row>
    <row r="148" spans="1:8" x14ac:dyDescent="0.25">
      <c r="A148" s="2">
        <v>147</v>
      </c>
      <c r="B148" s="349" t="s">
        <v>132</v>
      </c>
      <c r="C148" s="332">
        <v>6349</v>
      </c>
      <c r="D148" s="333">
        <v>5366</v>
      </c>
      <c r="E148" s="319">
        <v>7828</v>
      </c>
      <c r="F148" s="319">
        <v>42003110</v>
      </c>
      <c r="G148" s="338">
        <f t="shared" si="8"/>
        <v>0.8451724681052134</v>
      </c>
      <c r="H148" s="341">
        <f t="shared" si="9"/>
        <v>7828</v>
      </c>
    </row>
    <row r="149" spans="1:8" s="94" customFormat="1" x14ac:dyDescent="0.25">
      <c r="A149" s="94">
        <v>148</v>
      </c>
      <c r="B149" s="351" t="s">
        <v>84</v>
      </c>
      <c r="C149" s="334"/>
      <c r="D149" s="335"/>
      <c r="E149" s="267"/>
      <c r="F149" s="267"/>
      <c r="G149" s="339"/>
      <c r="H149" s="342"/>
    </row>
    <row r="150" spans="1:8" x14ac:dyDescent="0.25">
      <c r="A150" s="2">
        <v>149</v>
      </c>
      <c r="B150" s="349" t="s">
        <v>87</v>
      </c>
      <c r="C150" s="332"/>
      <c r="D150" s="333"/>
      <c r="E150" s="319"/>
      <c r="F150" s="319"/>
      <c r="G150" s="338"/>
      <c r="H150" s="341"/>
    </row>
    <row r="151" spans="1:8" s="94" customFormat="1" x14ac:dyDescent="0.25">
      <c r="A151" s="94">
        <v>150</v>
      </c>
      <c r="B151" s="351" t="s">
        <v>126</v>
      </c>
      <c r="C151" s="334"/>
      <c r="D151" s="335"/>
      <c r="E151" s="267"/>
      <c r="F151" s="267"/>
      <c r="G151" s="339"/>
      <c r="H151" s="342"/>
    </row>
    <row r="152" spans="1:8" x14ac:dyDescent="0.25">
      <c r="A152" s="2">
        <v>151</v>
      </c>
      <c r="B152" s="349" t="s">
        <v>104</v>
      </c>
      <c r="C152" s="332"/>
      <c r="D152" s="333"/>
      <c r="E152" s="319"/>
      <c r="F152" s="319"/>
      <c r="G152" s="338"/>
      <c r="H152" s="341"/>
    </row>
    <row r="153" spans="1:8" s="94" customFormat="1" x14ac:dyDescent="0.25">
      <c r="A153" s="94">
        <v>152</v>
      </c>
      <c r="B153" s="351" t="s">
        <v>105</v>
      </c>
      <c r="C153" s="334"/>
      <c r="D153" s="335"/>
      <c r="E153" s="267"/>
      <c r="F153" s="267"/>
      <c r="G153" s="339"/>
      <c r="H153" s="342"/>
    </row>
    <row r="154" spans="1:8" x14ac:dyDescent="0.25">
      <c r="A154" s="2">
        <v>153</v>
      </c>
      <c r="B154" s="349" t="s">
        <v>83</v>
      </c>
      <c r="C154" s="332"/>
      <c r="D154" s="333"/>
      <c r="E154" s="319"/>
      <c r="F154" s="319"/>
      <c r="G154" s="338"/>
      <c r="H154" s="341"/>
    </row>
    <row r="155" spans="1:8" s="94" customFormat="1" x14ac:dyDescent="0.25">
      <c r="A155" s="94">
        <v>154</v>
      </c>
      <c r="B155" s="351" t="s">
        <v>128</v>
      </c>
      <c r="C155" s="334"/>
      <c r="D155" s="335"/>
      <c r="E155" s="267"/>
      <c r="F155" s="267"/>
      <c r="G155" s="339"/>
      <c r="H155" s="342"/>
    </row>
    <row r="156" spans="1:8" x14ac:dyDescent="0.25">
      <c r="A156" s="2">
        <v>155</v>
      </c>
      <c r="B156" s="349" t="s">
        <v>95</v>
      </c>
      <c r="C156" s="332"/>
      <c r="D156" s="333"/>
      <c r="E156" s="319"/>
      <c r="F156" s="319"/>
      <c r="G156" s="338"/>
      <c r="H156" s="341"/>
    </row>
    <row r="157" spans="1:8" s="94" customFormat="1" x14ac:dyDescent="0.25">
      <c r="A157" s="94">
        <v>156</v>
      </c>
      <c r="B157" s="351" t="s">
        <v>123</v>
      </c>
      <c r="C157" s="334"/>
      <c r="D157" s="335"/>
      <c r="E157" s="267"/>
      <c r="F157" s="267"/>
      <c r="G157" s="339"/>
      <c r="H157" s="342"/>
    </row>
    <row r="158" spans="1:8" x14ac:dyDescent="0.25">
      <c r="A158" s="2">
        <v>157</v>
      </c>
      <c r="B158" s="349" t="s">
        <v>106</v>
      </c>
      <c r="C158" s="332"/>
      <c r="D158" s="333"/>
      <c r="E158" s="319"/>
      <c r="F158" s="319"/>
      <c r="G158" s="338"/>
      <c r="H158" s="341"/>
    </row>
    <row r="159" spans="1:8" s="94" customFormat="1" x14ac:dyDescent="0.25">
      <c r="A159" s="94">
        <v>158</v>
      </c>
      <c r="B159" s="351" t="s">
        <v>73</v>
      </c>
      <c r="C159" s="334"/>
      <c r="D159" s="335"/>
      <c r="E159" s="267"/>
      <c r="F159" s="267"/>
      <c r="G159" s="339"/>
      <c r="H159" s="342"/>
    </row>
    <row r="160" spans="1:8" x14ac:dyDescent="0.25">
      <c r="A160" s="2">
        <v>159</v>
      </c>
      <c r="B160" s="349" t="s">
        <v>136</v>
      </c>
      <c r="C160" s="332">
        <v>235</v>
      </c>
      <c r="D160" s="333">
        <v>168</v>
      </c>
      <c r="E160" s="319">
        <v>9120</v>
      </c>
      <c r="F160" s="319">
        <v>1532238</v>
      </c>
      <c r="G160" s="338">
        <f t="shared" si="8"/>
        <v>0.71489361702127663</v>
      </c>
      <c r="H160" s="341">
        <f t="shared" si="9"/>
        <v>9120</v>
      </c>
    </row>
    <row r="161" spans="1:11" x14ac:dyDescent="0.25">
      <c r="A161" s="2">
        <v>161</v>
      </c>
      <c r="C161" s="336"/>
      <c r="D161" s="337"/>
      <c r="G161" s="340"/>
      <c r="H161" s="343"/>
    </row>
    <row r="162" spans="1:11" s="94" customFormat="1" hidden="1" x14ac:dyDescent="0.25">
      <c r="A162" s="94">
        <v>162</v>
      </c>
      <c r="B162" s="107" t="s">
        <v>149</v>
      </c>
      <c r="C162" s="336"/>
      <c r="D162" s="337"/>
      <c r="E162" s="263"/>
      <c r="F162" s="263"/>
      <c r="G162" s="340"/>
      <c r="H162" s="343"/>
    </row>
    <row r="163" spans="1:11" hidden="1" x14ac:dyDescent="0.25">
      <c r="A163" s="2">
        <v>163</v>
      </c>
      <c r="B163" s="2" t="s">
        <v>140</v>
      </c>
      <c r="C163" s="334">
        <v>51</v>
      </c>
      <c r="D163" s="335">
        <v>0</v>
      </c>
      <c r="E163" s="270"/>
      <c r="F163" s="267">
        <v>0</v>
      </c>
      <c r="G163" s="339">
        <f t="shared" ref="G163:G169" si="10">D163/C163</f>
        <v>0</v>
      </c>
      <c r="H163" s="342">
        <f t="shared" ref="H163:H169" si="11">E163</f>
        <v>0</v>
      </c>
    </row>
    <row r="164" spans="1:11" s="94" customFormat="1" hidden="1" x14ac:dyDescent="0.25">
      <c r="A164" s="94">
        <v>164</v>
      </c>
      <c r="B164" s="94" t="s">
        <v>98</v>
      </c>
      <c r="C164" s="334">
        <v>7487</v>
      </c>
      <c r="D164" s="335">
        <v>6312</v>
      </c>
      <c r="E164" s="267">
        <v>8701</v>
      </c>
      <c r="F164" s="267">
        <v>54917736</v>
      </c>
      <c r="G164" s="339">
        <f t="shared" si="10"/>
        <v>0.84306130626419129</v>
      </c>
      <c r="H164" s="342">
        <f t="shared" si="11"/>
        <v>8701</v>
      </c>
    </row>
    <row r="165" spans="1:11" hidden="1" x14ac:dyDescent="0.25">
      <c r="A165" s="2">
        <v>165</v>
      </c>
      <c r="B165" s="2" t="s">
        <v>141</v>
      </c>
      <c r="C165" s="334">
        <v>4</v>
      </c>
      <c r="D165" s="335">
        <v>0</v>
      </c>
      <c r="E165" s="270"/>
      <c r="F165" s="267">
        <v>0</v>
      </c>
      <c r="G165" s="339">
        <f t="shared" si="10"/>
        <v>0</v>
      </c>
      <c r="H165" s="342">
        <f t="shared" si="11"/>
        <v>0</v>
      </c>
    </row>
    <row r="166" spans="1:11" s="94" customFormat="1" hidden="1" x14ac:dyDescent="0.25">
      <c r="A166" s="94">
        <v>166</v>
      </c>
      <c r="B166" s="94" t="s">
        <v>143</v>
      </c>
      <c r="C166" s="334">
        <v>66</v>
      </c>
      <c r="D166" s="335">
        <v>50</v>
      </c>
      <c r="E166" s="267">
        <v>9256</v>
      </c>
      <c r="F166" s="267">
        <v>462797</v>
      </c>
      <c r="G166" s="339">
        <f t="shared" si="10"/>
        <v>0.75757575757575757</v>
      </c>
      <c r="H166" s="342">
        <f t="shared" si="11"/>
        <v>9256</v>
      </c>
    </row>
    <row r="167" spans="1:11" hidden="1" x14ac:dyDescent="0.25">
      <c r="A167" s="2">
        <v>167</v>
      </c>
      <c r="B167" s="2" t="s">
        <v>144</v>
      </c>
      <c r="C167" s="334">
        <v>125</v>
      </c>
      <c r="D167" s="335">
        <v>113</v>
      </c>
      <c r="E167" s="267">
        <v>11918</v>
      </c>
      <c r="F167" s="267">
        <v>1346756</v>
      </c>
      <c r="G167" s="339">
        <f t="shared" si="10"/>
        <v>0.90400000000000003</v>
      </c>
      <c r="H167" s="342">
        <f t="shared" si="11"/>
        <v>11918</v>
      </c>
    </row>
    <row r="168" spans="1:11" s="94" customFormat="1" hidden="1" x14ac:dyDescent="0.25">
      <c r="A168" s="94">
        <v>168</v>
      </c>
      <c r="B168" s="94" t="s">
        <v>142</v>
      </c>
      <c r="C168" s="334">
        <v>96</v>
      </c>
      <c r="D168" s="335">
        <v>2</v>
      </c>
      <c r="E168" s="267">
        <v>3815</v>
      </c>
      <c r="F168" s="267">
        <v>7629</v>
      </c>
      <c r="G168" s="339">
        <f t="shared" si="10"/>
        <v>2.0833333333333332E-2</v>
      </c>
      <c r="H168" s="342">
        <f t="shared" si="11"/>
        <v>3815</v>
      </c>
    </row>
    <row r="169" spans="1:11" hidden="1" x14ac:dyDescent="0.25">
      <c r="A169" s="2">
        <v>170</v>
      </c>
      <c r="C169" s="334">
        <v>8741</v>
      </c>
      <c r="D169" s="335">
        <v>6803</v>
      </c>
      <c r="E169" s="267">
        <v>8463</v>
      </c>
      <c r="F169" s="267">
        <v>57571682</v>
      </c>
      <c r="G169" s="339">
        <f t="shared" si="10"/>
        <v>0.77828623727262325</v>
      </c>
      <c r="H169" s="342">
        <f t="shared" si="11"/>
        <v>8463</v>
      </c>
      <c r="J169" s="2"/>
      <c r="K169" s="2"/>
    </row>
    <row r="170" spans="1:11" s="94" customFormat="1" x14ac:dyDescent="0.25">
      <c r="A170" s="2">
        <v>172</v>
      </c>
      <c r="B170" s="38" t="s">
        <v>266</v>
      </c>
      <c r="C170" s="336"/>
      <c r="D170" s="337"/>
      <c r="E170" s="263"/>
      <c r="F170" s="263"/>
      <c r="G170" s="340"/>
      <c r="H170" s="343"/>
    </row>
    <row r="171" spans="1:11" s="15" customFormat="1" x14ac:dyDescent="0.25">
      <c r="A171" s="2">
        <v>173</v>
      </c>
      <c r="B171" s="38" t="s">
        <v>365</v>
      </c>
      <c r="C171" s="336"/>
      <c r="D171" s="337"/>
      <c r="E171" s="263"/>
      <c r="F171" s="263"/>
      <c r="G171" s="340"/>
      <c r="H171" s="343"/>
    </row>
    <row r="172" spans="1:11" s="15" customFormat="1" x14ac:dyDescent="0.25">
      <c r="A172" s="2">
        <v>173.5</v>
      </c>
      <c r="B172" s="38"/>
      <c r="C172" s="336"/>
      <c r="D172" s="337"/>
      <c r="E172" s="263"/>
      <c r="F172" s="263"/>
      <c r="G172" s="340"/>
      <c r="H172" s="343"/>
    </row>
    <row r="173" spans="1:11" x14ac:dyDescent="0.25">
      <c r="A173" s="2">
        <v>174</v>
      </c>
      <c r="B173" s="37" t="s">
        <v>146</v>
      </c>
      <c r="C173" s="336"/>
      <c r="D173" s="337"/>
      <c r="G173" s="340"/>
      <c r="H173" s="343"/>
    </row>
    <row r="174" spans="1:11" hidden="1" x14ac:dyDescent="0.25">
      <c r="C174" s="334">
        <v>210</v>
      </c>
      <c r="D174" s="335">
        <v>185</v>
      </c>
      <c r="E174" s="267">
        <v>7329</v>
      </c>
      <c r="F174" s="267">
        <v>1355859</v>
      </c>
      <c r="G174" s="339">
        <f>D174/C174</f>
        <v>0.88095238095238093</v>
      </c>
      <c r="H174" s="342">
        <f>E174</f>
        <v>7329</v>
      </c>
    </row>
    <row r="175" spans="1:11" x14ac:dyDescent="0.25">
      <c r="C175" s="336"/>
      <c r="D175" s="337"/>
      <c r="G175" s="340"/>
      <c r="H175" s="343"/>
    </row>
    <row r="176" spans="1:11" x14ac:dyDescent="0.25">
      <c r="C176" s="336"/>
      <c r="D176" s="337"/>
      <c r="G176" s="340"/>
      <c r="H176" s="343"/>
    </row>
    <row r="177" spans="3:8" x14ac:dyDescent="0.25">
      <c r="C177" s="336"/>
      <c r="D177" s="337"/>
      <c r="G177" s="340"/>
      <c r="H177" s="343"/>
    </row>
    <row r="178" spans="3:8" x14ac:dyDescent="0.25">
      <c r="C178" s="336"/>
      <c r="D178" s="337"/>
      <c r="G178" s="340"/>
      <c r="H178" s="343"/>
    </row>
    <row r="179" spans="3:8" x14ac:dyDescent="0.25">
      <c r="C179" s="336"/>
      <c r="D179" s="337"/>
      <c r="G179" s="340"/>
      <c r="H179" s="343"/>
    </row>
    <row r="180" spans="3:8" x14ac:dyDescent="0.25">
      <c r="C180" s="336"/>
      <c r="D180" s="337"/>
      <c r="G180" s="340"/>
      <c r="H180" s="343"/>
    </row>
    <row r="181" spans="3:8" x14ac:dyDescent="0.25">
      <c r="C181" s="336"/>
      <c r="D181" s="337"/>
      <c r="G181" s="340"/>
      <c r="H181" s="343"/>
    </row>
    <row r="182" spans="3:8" x14ac:dyDescent="0.25">
      <c r="C182" s="336"/>
      <c r="D182" s="337"/>
      <c r="G182" s="340"/>
      <c r="H182" s="343"/>
    </row>
    <row r="183" spans="3:8" x14ac:dyDescent="0.25">
      <c r="C183" s="336"/>
      <c r="D183" s="337"/>
      <c r="G183" s="340"/>
      <c r="H183" s="343"/>
    </row>
    <row r="184" spans="3:8" x14ac:dyDescent="0.25">
      <c r="C184" s="336"/>
      <c r="D184" s="337"/>
      <c r="G184" s="340"/>
      <c r="H184" s="343"/>
    </row>
    <row r="185" spans="3:8" x14ac:dyDescent="0.25">
      <c r="C185" s="336"/>
      <c r="D185" s="337"/>
      <c r="G185" s="340"/>
      <c r="H185" s="343"/>
    </row>
    <row r="186" spans="3:8" x14ac:dyDescent="0.25">
      <c r="C186" s="336"/>
      <c r="D186" s="337"/>
    </row>
    <row r="187" spans="3:8" x14ac:dyDescent="0.25">
      <c r="C187" s="336"/>
      <c r="D187" s="337"/>
    </row>
    <row r="188" spans="3:8" x14ac:dyDescent="0.25">
      <c r="C188" s="336"/>
      <c r="D188" s="337"/>
    </row>
    <row r="189" spans="3:8" x14ac:dyDescent="0.25">
      <c r="C189" s="336"/>
      <c r="D189" s="337"/>
    </row>
    <row r="190" spans="3:8" x14ac:dyDescent="0.25">
      <c r="C190" s="336"/>
      <c r="D190" s="337"/>
    </row>
    <row r="191" spans="3:8" x14ac:dyDescent="0.25">
      <c r="C191" s="336"/>
      <c r="D191" s="337"/>
    </row>
    <row r="192" spans="3:8" x14ac:dyDescent="0.25">
      <c r="C192" s="336"/>
      <c r="D192" s="337"/>
    </row>
    <row r="193" spans="3:4" x14ac:dyDescent="0.25">
      <c r="C193" s="336"/>
      <c r="D193" s="337"/>
    </row>
    <row r="194" spans="3:4" x14ac:dyDescent="0.25">
      <c r="C194" s="336"/>
      <c r="D194" s="337"/>
    </row>
    <row r="195" spans="3:4" x14ac:dyDescent="0.25">
      <c r="C195" s="336"/>
      <c r="D195" s="337"/>
    </row>
    <row r="196" spans="3:4" x14ac:dyDescent="0.25">
      <c r="C196" s="336"/>
      <c r="D196" s="337"/>
    </row>
    <row r="197" spans="3:4" x14ac:dyDescent="0.25">
      <c r="C197" s="336"/>
      <c r="D197" s="337"/>
    </row>
    <row r="198" spans="3:4" x14ac:dyDescent="0.25">
      <c r="C198" s="336"/>
      <c r="D198" s="337"/>
    </row>
    <row r="199" spans="3:4" x14ac:dyDescent="0.25">
      <c r="C199" s="336"/>
      <c r="D199" s="337"/>
    </row>
    <row r="200" spans="3:4" x14ac:dyDescent="0.25">
      <c r="C200" s="336"/>
      <c r="D200" s="337"/>
    </row>
    <row r="201" spans="3:4" x14ac:dyDescent="0.25">
      <c r="C201" s="336"/>
      <c r="D201" s="337"/>
    </row>
    <row r="202" spans="3:4" x14ac:dyDescent="0.25">
      <c r="C202" s="336"/>
      <c r="D202" s="337"/>
    </row>
    <row r="203" spans="3:4" x14ac:dyDescent="0.25">
      <c r="C203" s="336"/>
      <c r="D203" s="337"/>
    </row>
    <row r="204" spans="3:4" x14ac:dyDescent="0.25">
      <c r="C204" s="336"/>
      <c r="D204" s="337"/>
    </row>
    <row r="205" spans="3:4" x14ac:dyDescent="0.25">
      <c r="C205" s="336"/>
      <c r="D205" s="337"/>
    </row>
    <row r="206" spans="3:4" x14ac:dyDescent="0.25">
      <c r="C206" s="336"/>
      <c r="D206" s="337"/>
    </row>
    <row r="207" spans="3:4" x14ac:dyDescent="0.25">
      <c r="C207" s="336"/>
      <c r="D207" s="337"/>
    </row>
    <row r="208" spans="3:4" x14ac:dyDescent="0.25">
      <c r="C208" s="336"/>
      <c r="D208" s="337"/>
    </row>
    <row r="209" spans="3:4" x14ac:dyDescent="0.25">
      <c r="C209" s="336"/>
      <c r="D209" s="337"/>
    </row>
    <row r="210" spans="3:4" x14ac:dyDescent="0.25">
      <c r="C210" s="336"/>
      <c r="D210" s="337"/>
    </row>
    <row r="211" spans="3:4" x14ac:dyDescent="0.25">
      <c r="C211" s="336"/>
      <c r="D211" s="337"/>
    </row>
    <row r="212" spans="3:4" x14ac:dyDescent="0.25">
      <c r="C212" s="336"/>
      <c r="D212" s="337"/>
    </row>
    <row r="213" spans="3:4" x14ac:dyDescent="0.25">
      <c r="C213" s="336"/>
      <c r="D213" s="337"/>
    </row>
    <row r="214" spans="3:4" x14ac:dyDescent="0.25">
      <c r="C214" s="336"/>
      <c r="D214" s="337"/>
    </row>
    <row r="215" spans="3:4" x14ac:dyDescent="0.25">
      <c r="C215" s="336"/>
      <c r="D215" s="337"/>
    </row>
    <row r="216" spans="3:4" x14ac:dyDescent="0.25">
      <c r="C216" s="336"/>
      <c r="D216" s="337"/>
    </row>
    <row r="217" spans="3:4" x14ac:dyDescent="0.25">
      <c r="C217" s="336"/>
      <c r="D217" s="337"/>
    </row>
    <row r="218" spans="3:4" x14ac:dyDescent="0.25">
      <c r="C218" s="336"/>
      <c r="D218" s="337"/>
    </row>
    <row r="219" spans="3:4" x14ac:dyDescent="0.25">
      <c r="C219" s="336"/>
      <c r="D219" s="337"/>
    </row>
    <row r="220" spans="3:4" x14ac:dyDescent="0.25">
      <c r="C220" s="336"/>
      <c r="D220" s="337"/>
    </row>
  </sheetData>
  <mergeCells count="2">
    <mergeCell ref="C4:H4"/>
    <mergeCell ref="B1:H1"/>
  </mergeCells>
  <printOptions horizontalCentered="1"/>
  <pageMargins left="0.25" right="0.25" top="0.75" bottom="0.75" header="0" footer="0"/>
  <pageSetup scale="75" fitToHeight="0" orientation="landscape" r:id="rId1"/>
  <headerFooter>
    <oddFooter xml:space="preserve">&amp;LMinnesota Office of Higher Education&amp;R&amp;P+54  </oddFooter>
  </headerFooter>
  <rowBreaks count="1" manualBreakCount="1">
    <brk id="83"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view="pageBreakPreview" zoomScale="60" zoomScaleNormal="115" workbookViewId="0">
      <selection activeCell="A2" sqref="A1:G1048576"/>
    </sheetView>
  </sheetViews>
  <sheetFormatPr defaultRowHeight="15" x14ac:dyDescent="0.25"/>
  <cols>
    <col min="1" max="1" width="57.42578125" style="263" customWidth="1"/>
    <col min="2" max="3" width="15.7109375" style="263" customWidth="1"/>
    <col min="4" max="5" width="15.7109375" style="263" hidden="1" customWidth="1"/>
    <col min="6" max="6" width="15.7109375" style="262" customWidth="1"/>
    <col min="7" max="7" width="16.7109375" style="266" customWidth="1"/>
    <col min="8" max="16384" width="9.140625" style="263"/>
  </cols>
  <sheetData>
    <row r="1" spans="1:7" ht="18.75" x14ac:dyDescent="0.2">
      <c r="A1" s="558" t="s">
        <v>567</v>
      </c>
      <c r="B1" s="558"/>
      <c r="C1" s="558"/>
      <c r="D1" s="558"/>
      <c r="E1" s="558"/>
      <c r="F1" s="558"/>
      <c r="G1" s="558"/>
    </row>
    <row r="2" spans="1:7" x14ac:dyDescent="0.25">
      <c r="A2" s="264"/>
      <c r="B2" s="265"/>
      <c r="C2" s="265"/>
      <c r="D2" s="265"/>
      <c r="E2" s="265"/>
    </row>
    <row r="3" spans="1:7" ht="72" x14ac:dyDescent="0.2">
      <c r="A3" s="315" t="s">
        <v>568</v>
      </c>
      <c r="B3" s="312" t="s">
        <v>570</v>
      </c>
      <c r="C3" s="312" t="s">
        <v>571</v>
      </c>
      <c r="D3" s="312" t="s">
        <v>505</v>
      </c>
      <c r="E3" s="312" t="s">
        <v>506</v>
      </c>
      <c r="F3" s="313" t="s">
        <v>572</v>
      </c>
      <c r="G3" s="314" t="s">
        <v>573</v>
      </c>
    </row>
    <row r="4" spans="1:7" ht="12.75" x14ac:dyDescent="0.2">
      <c r="A4" s="315" t="s">
        <v>327</v>
      </c>
      <c r="B4" s="559" t="s">
        <v>569</v>
      </c>
      <c r="C4" s="560"/>
      <c r="D4" s="560"/>
      <c r="E4" s="560"/>
      <c r="F4" s="560"/>
      <c r="G4" s="561"/>
    </row>
    <row r="5" spans="1:7" ht="12.75" x14ac:dyDescent="0.2">
      <c r="A5" s="315" t="s">
        <v>328</v>
      </c>
      <c r="B5" s="312"/>
      <c r="C5" s="312"/>
      <c r="D5" s="312"/>
      <c r="E5" s="312"/>
      <c r="F5" s="313"/>
      <c r="G5" s="314"/>
    </row>
    <row r="6" spans="1:7" ht="12.75" x14ac:dyDescent="0.2">
      <c r="A6" s="311" t="s">
        <v>147</v>
      </c>
      <c r="B6" s="312"/>
      <c r="C6" s="312"/>
      <c r="D6" s="312"/>
      <c r="E6" s="312"/>
      <c r="F6" s="313"/>
      <c r="G6" s="314"/>
    </row>
    <row r="7" spans="1:7" s="322" customFormat="1" x14ac:dyDescent="0.25">
      <c r="A7" s="318" t="s">
        <v>507</v>
      </c>
      <c r="B7" s="319">
        <v>2770</v>
      </c>
      <c r="C7" s="319">
        <v>1231</v>
      </c>
      <c r="D7" s="319">
        <v>6593</v>
      </c>
      <c r="E7" s="319">
        <v>8116382</v>
      </c>
      <c r="F7" s="320">
        <f t="shared" ref="F7:F36" si="0">C7/B7</f>
        <v>0.44440433212996389</v>
      </c>
      <c r="G7" s="321">
        <f t="shared" ref="G7:G36" si="1">D7</f>
        <v>6593</v>
      </c>
    </row>
    <row r="8" spans="1:7" x14ac:dyDescent="0.25">
      <c r="A8" s="187" t="s">
        <v>19</v>
      </c>
      <c r="B8" s="267">
        <v>2389</v>
      </c>
      <c r="C8" s="267">
        <v>1325</v>
      </c>
      <c r="D8" s="267">
        <v>7432</v>
      </c>
      <c r="E8" s="267">
        <v>9847036</v>
      </c>
      <c r="F8" s="268">
        <f t="shared" si="0"/>
        <v>0.55462536626203429</v>
      </c>
      <c r="G8" s="269">
        <f t="shared" si="1"/>
        <v>7432</v>
      </c>
    </row>
    <row r="9" spans="1:7" s="322" customFormat="1" x14ac:dyDescent="0.25">
      <c r="A9" s="318" t="s">
        <v>12</v>
      </c>
      <c r="B9" s="319">
        <v>9234</v>
      </c>
      <c r="C9" s="319">
        <v>3705</v>
      </c>
      <c r="D9" s="319">
        <v>6889</v>
      </c>
      <c r="E9" s="319">
        <v>25522312</v>
      </c>
      <c r="F9" s="320">
        <f t="shared" si="0"/>
        <v>0.40123456790123457</v>
      </c>
      <c r="G9" s="321">
        <f t="shared" si="1"/>
        <v>6889</v>
      </c>
    </row>
    <row r="10" spans="1:7" x14ac:dyDescent="0.25">
      <c r="A10" s="187" t="s">
        <v>513</v>
      </c>
      <c r="B10" s="267">
        <v>4406</v>
      </c>
      <c r="C10" s="267">
        <v>1807</v>
      </c>
      <c r="D10" s="267">
        <v>6358</v>
      </c>
      <c r="E10" s="267">
        <v>11488369</v>
      </c>
      <c r="F10" s="268">
        <f t="shared" si="0"/>
        <v>0.41012256014525644</v>
      </c>
      <c r="G10" s="269">
        <f t="shared" si="1"/>
        <v>6358</v>
      </c>
    </row>
    <row r="11" spans="1:7" x14ac:dyDescent="0.25">
      <c r="A11" s="187" t="s">
        <v>38</v>
      </c>
      <c r="B11" s="267">
        <v>10836</v>
      </c>
      <c r="C11" s="267">
        <v>5141</v>
      </c>
      <c r="D11" s="267">
        <v>6783</v>
      </c>
      <c r="E11" s="267">
        <v>34869920</v>
      </c>
      <c r="F11" s="268">
        <f t="shared" si="0"/>
        <v>0.47443706164636396</v>
      </c>
      <c r="G11" s="269">
        <f t="shared" si="1"/>
        <v>6783</v>
      </c>
    </row>
    <row r="12" spans="1:7" x14ac:dyDescent="0.25">
      <c r="A12" s="187" t="s">
        <v>20</v>
      </c>
      <c r="B12" s="267">
        <v>3776</v>
      </c>
      <c r="C12" s="267">
        <v>1544</v>
      </c>
      <c r="D12" s="267">
        <v>7376</v>
      </c>
      <c r="E12" s="267">
        <v>11388185</v>
      </c>
      <c r="F12" s="268">
        <f t="shared" si="0"/>
        <v>0.40889830508474578</v>
      </c>
      <c r="G12" s="269">
        <f t="shared" si="1"/>
        <v>7376</v>
      </c>
    </row>
    <row r="13" spans="1:7" x14ac:dyDescent="0.25">
      <c r="A13" s="187" t="s">
        <v>442</v>
      </c>
      <c r="B13" s="267">
        <v>2319</v>
      </c>
      <c r="C13" s="267">
        <v>734</v>
      </c>
      <c r="D13" s="267">
        <v>6685</v>
      </c>
      <c r="E13" s="267">
        <v>4906920</v>
      </c>
      <c r="F13" s="268">
        <f t="shared" si="0"/>
        <v>0.3165157395429064</v>
      </c>
      <c r="G13" s="269">
        <f t="shared" si="1"/>
        <v>6685</v>
      </c>
    </row>
    <row r="14" spans="1:7" x14ac:dyDescent="0.25">
      <c r="A14" s="187" t="s">
        <v>24</v>
      </c>
      <c r="B14" s="267">
        <v>6745</v>
      </c>
      <c r="C14" s="267">
        <v>3099</v>
      </c>
      <c r="D14" s="267">
        <v>7042</v>
      </c>
      <c r="E14" s="267">
        <v>21824111</v>
      </c>
      <c r="F14" s="268">
        <f t="shared" si="0"/>
        <v>0.45945144551519645</v>
      </c>
      <c r="G14" s="269">
        <f t="shared" si="1"/>
        <v>7042</v>
      </c>
    </row>
    <row r="15" spans="1:7" x14ac:dyDescent="0.25">
      <c r="A15" s="187" t="s">
        <v>519</v>
      </c>
      <c r="B15" s="267">
        <v>1486</v>
      </c>
      <c r="C15" s="267">
        <v>889</v>
      </c>
      <c r="D15" s="267">
        <v>6349</v>
      </c>
      <c r="E15" s="267">
        <v>5644560</v>
      </c>
      <c r="F15" s="268">
        <f t="shared" si="0"/>
        <v>0.59825033647375503</v>
      </c>
      <c r="G15" s="269">
        <f t="shared" si="1"/>
        <v>6349</v>
      </c>
    </row>
    <row r="16" spans="1:7" x14ac:dyDescent="0.25">
      <c r="A16" s="187" t="s">
        <v>16</v>
      </c>
      <c r="B16" s="267">
        <v>6106</v>
      </c>
      <c r="C16" s="267">
        <v>2456</v>
      </c>
      <c r="D16" s="267">
        <v>6215</v>
      </c>
      <c r="E16" s="267">
        <v>15263124</v>
      </c>
      <c r="F16" s="268">
        <f t="shared" si="0"/>
        <v>0.40222731739272849</v>
      </c>
      <c r="G16" s="269">
        <f t="shared" si="1"/>
        <v>6215</v>
      </c>
    </row>
    <row r="17" spans="1:7" x14ac:dyDescent="0.25">
      <c r="A17" s="187" t="s">
        <v>10</v>
      </c>
      <c r="B17" s="267">
        <v>1286</v>
      </c>
      <c r="C17" s="267">
        <v>634</v>
      </c>
      <c r="D17" s="267">
        <v>5730</v>
      </c>
      <c r="E17" s="267">
        <v>3632563</v>
      </c>
      <c r="F17" s="268">
        <f t="shared" si="0"/>
        <v>0.49300155520995337</v>
      </c>
      <c r="G17" s="269">
        <f t="shared" si="1"/>
        <v>5730</v>
      </c>
    </row>
    <row r="18" spans="1:7" x14ac:dyDescent="0.25">
      <c r="A18" s="187" t="s">
        <v>39</v>
      </c>
      <c r="B18" s="267">
        <v>5221</v>
      </c>
      <c r="C18" s="267">
        <v>2401</v>
      </c>
      <c r="D18" s="267">
        <v>6801</v>
      </c>
      <c r="E18" s="267">
        <v>16329635</v>
      </c>
      <c r="F18" s="268">
        <f t="shared" si="0"/>
        <v>0.45987358743535722</v>
      </c>
      <c r="G18" s="269">
        <f t="shared" si="1"/>
        <v>6801</v>
      </c>
    </row>
    <row r="19" spans="1:7" x14ac:dyDescent="0.25">
      <c r="A19" s="187" t="s">
        <v>371</v>
      </c>
      <c r="B19" s="267">
        <v>1609</v>
      </c>
      <c r="C19" s="267">
        <v>702</v>
      </c>
      <c r="D19" s="267">
        <v>6683</v>
      </c>
      <c r="E19" s="267">
        <v>4691175</v>
      </c>
      <c r="F19" s="268">
        <f t="shared" si="0"/>
        <v>0.43629583592293347</v>
      </c>
      <c r="G19" s="269">
        <f t="shared" si="1"/>
        <v>6683</v>
      </c>
    </row>
    <row r="20" spans="1:7" x14ac:dyDescent="0.25">
      <c r="A20" s="187" t="s">
        <v>372</v>
      </c>
      <c r="B20" s="267">
        <v>10191</v>
      </c>
      <c r="C20" s="267">
        <v>5297</v>
      </c>
      <c r="D20" s="267">
        <v>7506</v>
      </c>
      <c r="E20" s="267">
        <v>39757829</v>
      </c>
      <c r="F20" s="268">
        <f t="shared" si="0"/>
        <v>0.51977234815032869</v>
      </c>
      <c r="G20" s="269">
        <f t="shared" si="1"/>
        <v>7506</v>
      </c>
    </row>
    <row r="21" spans="1:7" x14ac:dyDescent="0.25">
      <c r="A21" s="187" t="s">
        <v>533</v>
      </c>
      <c r="B21" s="267">
        <v>2418</v>
      </c>
      <c r="C21" s="267">
        <v>1525</v>
      </c>
      <c r="D21" s="267">
        <v>7299</v>
      </c>
      <c r="E21" s="267">
        <v>11131256.999999991</v>
      </c>
      <c r="F21" s="268">
        <f t="shared" si="0"/>
        <v>0.63068651778329199</v>
      </c>
      <c r="G21" s="269">
        <f t="shared" si="1"/>
        <v>7299</v>
      </c>
    </row>
    <row r="22" spans="1:7" x14ac:dyDescent="0.25">
      <c r="A22" s="187" t="s">
        <v>374</v>
      </c>
      <c r="B22" s="267">
        <v>6950</v>
      </c>
      <c r="C22" s="267">
        <v>3762</v>
      </c>
      <c r="D22" s="267">
        <v>6195</v>
      </c>
      <c r="E22" s="267">
        <v>23305014</v>
      </c>
      <c r="F22" s="268">
        <f t="shared" si="0"/>
        <v>0.54129496402877697</v>
      </c>
      <c r="G22" s="269">
        <f t="shared" si="1"/>
        <v>6195</v>
      </c>
    </row>
    <row r="23" spans="1:7" x14ac:dyDescent="0.25">
      <c r="A23" s="187" t="s">
        <v>375</v>
      </c>
      <c r="B23" s="267">
        <v>3364</v>
      </c>
      <c r="C23" s="267">
        <v>1431</v>
      </c>
      <c r="D23" s="267">
        <v>6514</v>
      </c>
      <c r="E23" s="267">
        <v>9320976</v>
      </c>
      <c r="F23" s="268">
        <f t="shared" si="0"/>
        <v>0.42538644470868014</v>
      </c>
      <c r="G23" s="269">
        <f t="shared" si="1"/>
        <v>6514</v>
      </c>
    </row>
    <row r="24" spans="1:7" x14ac:dyDescent="0.25">
      <c r="A24" s="187" t="s">
        <v>15</v>
      </c>
      <c r="B24" s="267">
        <v>9942</v>
      </c>
      <c r="C24" s="267">
        <v>3812</v>
      </c>
      <c r="D24" s="267">
        <v>6500</v>
      </c>
      <c r="E24" s="267">
        <v>24776420</v>
      </c>
      <c r="F24" s="268">
        <f t="shared" si="0"/>
        <v>0.38342385837859588</v>
      </c>
      <c r="G24" s="269">
        <f t="shared" si="1"/>
        <v>6500</v>
      </c>
    </row>
    <row r="25" spans="1:7" x14ac:dyDescent="0.25">
      <c r="A25" s="187" t="s">
        <v>13</v>
      </c>
      <c r="B25" s="267">
        <v>7432</v>
      </c>
      <c r="C25" s="267">
        <v>3494</v>
      </c>
      <c r="D25" s="267">
        <v>7082</v>
      </c>
      <c r="E25" s="267">
        <v>24743656</v>
      </c>
      <c r="F25" s="268">
        <f t="shared" si="0"/>
        <v>0.4701291711517761</v>
      </c>
      <c r="G25" s="269">
        <f t="shared" si="1"/>
        <v>7082</v>
      </c>
    </row>
    <row r="26" spans="1:7" x14ac:dyDescent="0.25">
      <c r="A26" s="187" t="s">
        <v>376</v>
      </c>
      <c r="B26" s="267">
        <v>3958</v>
      </c>
      <c r="C26" s="267">
        <v>1984</v>
      </c>
      <c r="D26" s="267">
        <v>7168</v>
      </c>
      <c r="E26" s="267">
        <v>14221174</v>
      </c>
      <c r="F26" s="268">
        <f t="shared" si="0"/>
        <v>0.50126326427488632</v>
      </c>
      <c r="G26" s="269">
        <f t="shared" si="1"/>
        <v>7168</v>
      </c>
    </row>
    <row r="27" spans="1:7" x14ac:dyDescent="0.25">
      <c r="A27" s="187" t="s">
        <v>25</v>
      </c>
      <c r="B27" s="267">
        <v>1371</v>
      </c>
      <c r="C27" s="267">
        <v>635</v>
      </c>
      <c r="D27" s="267">
        <v>5736</v>
      </c>
      <c r="E27" s="267">
        <v>3642227</v>
      </c>
      <c r="F27" s="268">
        <f t="shared" si="0"/>
        <v>0.46316557257476293</v>
      </c>
      <c r="G27" s="269">
        <f t="shared" si="1"/>
        <v>5736</v>
      </c>
    </row>
    <row r="28" spans="1:7" x14ac:dyDescent="0.25">
      <c r="A28" s="187" t="s">
        <v>21</v>
      </c>
      <c r="B28" s="267">
        <v>1155</v>
      </c>
      <c r="C28" s="267">
        <v>534</v>
      </c>
      <c r="D28" s="267">
        <v>7701</v>
      </c>
      <c r="E28" s="267">
        <v>4112441</v>
      </c>
      <c r="F28" s="268">
        <f t="shared" si="0"/>
        <v>0.46233766233766233</v>
      </c>
      <c r="G28" s="269">
        <f t="shared" si="1"/>
        <v>7701</v>
      </c>
    </row>
    <row r="29" spans="1:7" x14ac:dyDescent="0.25">
      <c r="A29" s="187" t="s">
        <v>14</v>
      </c>
      <c r="B29" s="267">
        <v>376</v>
      </c>
      <c r="C29" s="267">
        <v>107</v>
      </c>
      <c r="D29" s="267">
        <v>5595</v>
      </c>
      <c r="E29" s="267">
        <v>598663</v>
      </c>
      <c r="F29" s="268">
        <f t="shared" si="0"/>
        <v>0.28457446808510639</v>
      </c>
      <c r="G29" s="269">
        <f t="shared" si="1"/>
        <v>5595</v>
      </c>
    </row>
    <row r="30" spans="1:7" x14ac:dyDescent="0.25">
      <c r="A30" s="187" t="s">
        <v>32</v>
      </c>
      <c r="B30" s="267">
        <v>4146</v>
      </c>
      <c r="C30" s="267">
        <v>2185</v>
      </c>
      <c r="D30" s="267">
        <v>5696</v>
      </c>
      <c r="E30" s="267">
        <v>12445413</v>
      </c>
      <c r="F30" s="268">
        <f t="shared" si="0"/>
        <v>0.52701398938736133</v>
      </c>
      <c r="G30" s="269">
        <f t="shared" si="1"/>
        <v>5696</v>
      </c>
    </row>
    <row r="31" spans="1:7" x14ac:dyDescent="0.25">
      <c r="A31" s="187" t="s">
        <v>29</v>
      </c>
      <c r="B31" s="267">
        <v>3720</v>
      </c>
      <c r="C31" s="267">
        <v>1394</v>
      </c>
      <c r="D31" s="267">
        <v>6958</v>
      </c>
      <c r="E31" s="267">
        <v>9699604</v>
      </c>
      <c r="F31" s="268">
        <f t="shared" si="0"/>
        <v>0.37473118279569895</v>
      </c>
      <c r="G31" s="269">
        <f t="shared" si="1"/>
        <v>6958</v>
      </c>
    </row>
    <row r="32" spans="1:7" x14ac:dyDescent="0.25">
      <c r="A32" s="187" t="s">
        <v>377</v>
      </c>
      <c r="B32" s="267">
        <v>6055</v>
      </c>
      <c r="C32" s="267">
        <v>2757</v>
      </c>
      <c r="D32" s="267">
        <v>6360</v>
      </c>
      <c r="E32" s="267">
        <v>17535774</v>
      </c>
      <c r="F32" s="268">
        <f t="shared" si="0"/>
        <v>0.45532617671345993</v>
      </c>
      <c r="G32" s="269">
        <f t="shared" si="1"/>
        <v>6360</v>
      </c>
    </row>
    <row r="33" spans="1:7" x14ac:dyDescent="0.25">
      <c r="A33" s="187" t="s">
        <v>543</v>
      </c>
      <c r="B33" s="267">
        <v>4708</v>
      </c>
      <c r="C33" s="267">
        <v>2618</v>
      </c>
      <c r="D33" s="267">
        <v>5646</v>
      </c>
      <c r="E33" s="267">
        <v>14781620</v>
      </c>
      <c r="F33" s="268">
        <f t="shared" si="0"/>
        <v>0.55607476635514019</v>
      </c>
      <c r="G33" s="269">
        <f t="shared" si="1"/>
        <v>5646</v>
      </c>
    </row>
    <row r="34" spans="1:7" x14ac:dyDescent="0.25">
      <c r="A34" s="187" t="s">
        <v>540</v>
      </c>
      <c r="B34" s="267">
        <v>6322</v>
      </c>
      <c r="C34" s="267">
        <v>3243</v>
      </c>
      <c r="D34" s="267">
        <v>6821</v>
      </c>
      <c r="E34" s="267">
        <v>22119094</v>
      </c>
      <c r="F34" s="268">
        <f t="shared" si="0"/>
        <v>0.51297057893071818</v>
      </c>
      <c r="G34" s="269">
        <f t="shared" si="1"/>
        <v>6821</v>
      </c>
    </row>
    <row r="35" spans="1:7" x14ac:dyDescent="0.25">
      <c r="A35" s="187" t="s">
        <v>27</v>
      </c>
      <c r="B35" s="267">
        <v>4083</v>
      </c>
      <c r="C35" s="267">
        <v>1993</v>
      </c>
      <c r="D35" s="267">
        <v>6070</v>
      </c>
      <c r="E35" s="267">
        <v>12097724</v>
      </c>
      <c r="F35" s="268">
        <f t="shared" si="0"/>
        <v>0.488121479304433</v>
      </c>
      <c r="G35" s="269">
        <f t="shared" si="1"/>
        <v>6070</v>
      </c>
    </row>
    <row r="36" spans="1:7" x14ac:dyDescent="0.25">
      <c r="A36" s="187" t="s">
        <v>11</v>
      </c>
      <c r="B36" s="267">
        <v>781</v>
      </c>
      <c r="C36" s="267">
        <v>423</v>
      </c>
      <c r="D36" s="267">
        <v>5529</v>
      </c>
      <c r="E36" s="267">
        <v>2338626</v>
      </c>
      <c r="F36" s="268">
        <f t="shared" si="0"/>
        <v>0.54161331626120357</v>
      </c>
      <c r="G36" s="269">
        <f t="shared" si="1"/>
        <v>5529</v>
      </c>
    </row>
    <row r="37" spans="1:7" x14ac:dyDescent="0.25">
      <c r="A37" s="187"/>
      <c r="B37" s="267"/>
      <c r="C37" s="267"/>
      <c r="D37" s="267"/>
      <c r="E37" s="267"/>
      <c r="F37" s="268"/>
      <c r="G37" s="269"/>
    </row>
    <row r="38" spans="1:7" x14ac:dyDescent="0.25">
      <c r="A38" s="316" t="s">
        <v>3</v>
      </c>
      <c r="B38" s="267"/>
      <c r="C38" s="267"/>
      <c r="D38" s="267"/>
      <c r="E38" s="267"/>
      <c r="F38" s="268"/>
      <c r="G38" s="269"/>
    </row>
    <row r="39" spans="1:7" x14ac:dyDescent="0.25">
      <c r="A39" s="187" t="s">
        <v>4</v>
      </c>
      <c r="B39" s="267">
        <v>4988</v>
      </c>
      <c r="C39" s="267">
        <v>3023</v>
      </c>
      <c r="D39" s="267">
        <v>6923</v>
      </c>
      <c r="E39" s="267">
        <v>20926961.999999989</v>
      </c>
      <c r="F39" s="268">
        <f t="shared" ref="F39:F45" si="2">C39/B39</f>
        <v>0.60605453087409789</v>
      </c>
      <c r="G39" s="269">
        <f t="shared" ref="G39:G45" si="3">D39</f>
        <v>6923</v>
      </c>
    </row>
    <row r="40" spans="1:7" x14ac:dyDescent="0.25">
      <c r="A40" s="187" t="s">
        <v>9</v>
      </c>
      <c r="B40" s="267">
        <v>7266</v>
      </c>
      <c r="C40" s="267">
        <v>3812</v>
      </c>
      <c r="D40" s="267">
        <v>7868</v>
      </c>
      <c r="E40" s="267">
        <v>29993484</v>
      </c>
      <c r="F40" s="268">
        <f t="shared" si="2"/>
        <v>0.52463528764106804</v>
      </c>
      <c r="G40" s="269">
        <f t="shared" si="3"/>
        <v>7868</v>
      </c>
    </row>
    <row r="41" spans="1:7" x14ac:dyDescent="0.25">
      <c r="A41" s="187" t="s">
        <v>487</v>
      </c>
      <c r="B41" s="267">
        <v>13724</v>
      </c>
      <c r="C41" s="267">
        <v>8390</v>
      </c>
      <c r="D41" s="267">
        <v>6515</v>
      </c>
      <c r="E41" s="267">
        <v>54661997</v>
      </c>
      <c r="F41" s="268">
        <f t="shared" si="2"/>
        <v>0.61133780238997382</v>
      </c>
      <c r="G41" s="269">
        <f t="shared" si="3"/>
        <v>6515</v>
      </c>
    </row>
    <row r="42" spans="1:7" x14ac:dyDescent="0.25">
      <c r="A42" s="187" t="s">
        <v>5</v>
      </c>
      <c r="B42" s="267">
        <v>6772</v>
      </c>
      <c r="C42" s="267">
        <v>4380</v>
      </c>
      <c r="D42" s="267">
        <v>7007</v>
      </c>
      <c r="E42" s="267">
        <v>30691291</v>
      </c>
      <c r="F42" s="268">
        <f t="shared" si="2"/>
        <v>0.64678086237448318</v>
      </c>
      <c r="G42" s="269">
        <f t="shared" si="3"/>
        <v>7007</v>
      </c>
    </row>
    <row r="43" spans="1:7" x14ac:dyDescent="0.25">
      <c r="A43" s="187" t="s">
        <v>6</v>
      </c>
      <c r="B43" s="267">
        <v>15879</v>
      </c>
      <c r="C43" s="267">
        <v>8219</v>
      </c>
      <c r="D43" s="267">
        <v>6760</v>
      </c>
      <c r="E43" s="267">
        <v>55561569</v>
      </c>
      <c r="F43" s="268">
        <f t="shared" si="2"/>
        <v>0.5176018640972353</v>
      </c>
      <c r="G43" s="269">
        <f t="shared" si="3"/>
        <v>6760</v>
      </c>
    </row>
    <row r="44" spans="1:7" x14ac:dyDescent="0.25">
      <c r="A44" s="187" t="s">
        <v>8</v>
      </c>
      <c r="B44" s="267">
        <v>6330</v>
      </c>
      <c r="C44" s="267">
        <v>1732</v>
      </c>
      <c r="D44" s="267">
        <v>6854</v>
      </c>
      <c r="E44" s="267">
        <v>11870575</v>
      </c>
      <c r="F44" s="268">
        <f t="shared" si="2"/>
        <v>0.27361769352290677</v>
      </c>
      <c r="G44" s="269">
        <f t="shared" si="3"/>
        <v>6854</v>
      </c>
    </row>
    <row r="45" spans="1:7" x14ac:dyDescent="0.25">
      <c r="A45" s="187" t="s">
        <v>7</v>
      </c>
      <c r="B45" s="267">
        <v>8439</v>
      </c>
      <c r="C45" s="267">
        <v>5350</v>
      </c>
      <c r="D45" s="267">
        <v>6667</v>
      </c>
      <c r="E45" s="267">
        <v>35668648</v>
      </c>
      <c r="F45" s="268">
        <f t="shared" si="2"/>
        <v>0.63396136983054863</v>
      </c>
      <c r="G45" s="269">
        <f t="shared" si="3"/>
        <v>6667</v>
      </c>
    </row>
    <row r="46" spans="1:7" x14ac:dyDescent="0.25">
      <c r="A46" s="187"/>
      <c r="B46" s="267"/>
      <c r="C46" s="267"/>
      <c r="D46" s="267"/>
      <c r="E46" s="267"/>
      <c r="F46" s="268"/>
      <c r="G46" s="269"/>
    </row>
    <row r="47" spans="1:7" x14ac:dyDescent="0.25">
      <c r="A47" s="316" t="s">
        <v>40</v>
      </c>
      <c r="B47" s="267"/>
      <c r="C47" s="267"/>
      <c r="D47" s="267"/>
      <c r="E47" s="267"/>
      <c r="F47" s="268"/>
      <c r="G47" s="269"/>
    </row>
    <row r="48" spans="1:7" x14ac:dyDescent="0.25">
      <c r="A48" s="187" t="s">
        <v>44</v>
      </c>
      <c r="B48" s="267">
        <v>2653</v>
      </c>
      <c r="C48" s="267">
        <v>979</v>
      </c>
      <c r="D48" s="267">
        <v>6977</v>
      </c>
      <c r="E48" s="267">
        <v>6830879</v>
      </c>
      <c r="F48" s="268">
        <f>C48/B48</f>
        <v>0.36901620806634</v>
      </c>
      <c r="G48" s="269">
        <f>D48</f>
        <v>6977</v>
      </c>
    </row>
    <row r="49" spans="1:7" x14ac:dyDescent="0.25">
      <c r="A49" s="187" t="s">
        <v>41</v>
      </c>
      <c r="B49" s="267">
        <v>10680</v>
      </c>
      <c r="C49" s="267">
        <v>6466</v>
      </c>
      <c r="D49" s="267">
        <v>6473</v>
      </c>
      <c r="E49" s="267">
        <v>41853047</v>
      </c>
      <c r="F49" s="268">
        <f>C49/B49</f>
        <v>0.60543071161048689</v>
      </c>
      <c r="G49" s="269">
        <f>D49</f>
        <v>6473</v>
      </c>
    </row>
    <row r="50" spans="1:7" x14ac:dyDescent="0.25">
      <c r="A50" s="187" t="s">
        <v>43</v>
      </c>
      <c r="B50" s="267">
        <v>1932</v>
      </c>
      <c r="C50" s="267">
        <v>1031</v>
      </c>
      <c r="D50" s="267">
        <v>6023</v>
      </c>
      <c r="E50" s="267">
        <v>6209589</v>
      </c>
      <c r="F50" s="268">
        <f>C50/B50</f>
        <v>0.53364389233954457</v>
      </c>
      <c r="G50" s="269">
        <f>D50</f>
        <v>6023</v>
      </c>
    </row>
    <row r="51" spans="1:7" x14ac:dyDescent="0.25">
      <c r="A51" s="187" t="s">
        <v>45</v>
      </c>
      <c r="B51" s="267">
        <v>273</v>
      </c>
      <c r="C51" s="267">
        <v>185</v>
      </c>
      <c r="D51" s="267">
        <v>5924</v>
      </c>
      <c r="E51" s="267">
        <v>1095947</v>
      </c>
      <c r="F51" s="268">
        <f>C51/B51</f>
        <v>0.67765567765567769</v>
      </c>
      <c r="G51" s="269">
        <f>D51</f>
        <v>5924</v>
      </c>
    </row>
    <row r="52" spans="1:7" x14ac:dyDescent="0.25">
      <c r="A52" s="187" t="s">
        <v>42</v>
      </c>
      <c r="B52" s="267">
        <v>34812</v>
      </c>
      <c r="C52" s="267">
        <v>16342</v>
      </c>
      <c r="D52" s="267">
        <v>6901</v>
      </c>
      <c r="E52" s="267">
        <v>112784226</v>
      </c>
      <c r="F52" s="268">
        <f>C52/B52</f>
        <v>0.46943582672641621</v>
      </c>
      <c r="G52" s="269">
        <f>D52</f>
        <v>6901</v>
      </c>
    </row>
    <row r="53" spans="1:7" x14ac:dyDescent="0.25">
      <c r="A53" s="187"/>
      <c r="B53" s="267"/>
      <c r="C53" s="267"/>
      <c r="D53" s="267"/>
      <c r="E53" s="267"/>
      <c r="F53" s="268"/>
      <c r="G53" s="269"/>
    </row>
    <row r="54" spans="1:7" x14ac:dyDescent="0.25">
      <c r="A54" s="316" t="s">
        <v>145</v>
      </c>
      <c r="B54" s="267"/>
      <c r="C54" s="267"/>
      <c r="D54" s="267"/>
      <c r="E54" s="267"/>
      <c r="F54" s="268"/>
      <c r="G54" s="269"/>
    </row>
    <row r="55" spans="1:7" x14ac:dyDescent="0.25">
      <c r="A55" s="187" t="s">
        <v>138</v>
      </c>
      <c r="B55" s="267">
        <v>206</v>
      </c>
      <c r="C55" s="267">
        <v>0</v>
      </c>
      <c r="D55" s="270"/>
      <c r="E55" s="267">
        <v>0</v>
      </c>
      <c r="F55" s="268">
        <f>C55/B55</f>
        <v>0</v>
      </c>
      <c r="G55" s="269">
        <f>D55</f>
        <v>0</v>
      </c>
    </row>
    <row r="56" spans="1:7" x14ac:dyDescent="0.25">
      <c r="A56" s="187" t="s">
        <v>546</v>
      </c>
      <c r="B56" s="267">
        <v>88</v>
      </c>
      <c r="C56" s="267">
        <v>0</v>
      </c>
      <c r="D56" s="270"/>
      <c r="E56" s="267">
        <v>0</v>
      </c>
      <c r="F56" s="268">
        <f>C56/B56</f>
        <v>0</v>
      </c>
      <c r="G56" s="269">
        <f>D56</f>
        <v>0</v>
      </c>
    </row>
    <row r="57" spans="1:7" x14ac:dyDescent="0.25">
      <c r="A57" s="187"/>
      <c r="B57" s="267"/>
      <c r="C57" s="267"/>
      <c r="D57" s="270"/>
      <c r="E57" s="267"/>
      <c r="F57" s="268"/>
      <c r="G57" s="269"/>
    </row>
    <row r="58" spans="1:7" x14ac:dyDescent="0.25">
      <c r="A58" s="316" t="s">
        <v>148</v>
      </c>
      <c r="B58" s="267"/>
      <c r="C58" s="267"/>
      <c r="D58" s="267"/>
      <c r="E58" s="267"/>
      <c r="F58" s="268"/>
      <c r="G58" s="269"/>
    </row>
    <row r="59" spans="1:7" x14ac:dyDescent="0.25">
      <c r="A59" s="187" t="s">
        <v>46</v>
      </c>
      <c r="B59" s="267">
        <v>3036</v>
      </c>
      <c r="C59" s="267">
        <v>2149</v>
      </c>
      <c r="D59" s="267">
        <v>8338</v>
      </c>
      <c r="E59" s="267">
        <v>17918169</v>
      </c>
      <c r="F59" s="268">
        <f t="shared" ref="F59:F81" si="4">C59/B59</f>
        <v>0.70783926218708826</v>
      </c>
      <c r="G59" s="269">
        <f t="shared" ref="G59:G81" si="5">D59</f>
        <v>8338</v>
      </c>
    </row>
    <row r="60" spans="1:7" x14ac:dyDescent="0.25">
      <c r="A60" s="187" t="s">
        <v>64</v>
      </c>
      <c r="B60" s="267">
        <v>612</v>
      </c>
      <c r="C60" s="267">
        <v>490</v>
      </c>
      <c r="D60" s="267">
        <v>6415</v>
      </c>
      <c r="E60" s="267">
        <v>3143434</v>
      </c>
      <c r="F60" s="268">
        <f t="shared" si="4"/>
        <v>0.80065359477124187</v>
      </c>
      <c r="G60" s="269">
        <f t="shared" si="5"/>
        <v>6415</v>
      </c>
    </row>
    <row r="61" spans="1:7" x14ac:dyDescent="0.25">
      <c r="A61" s="187" t="s">
        <v>47</v>
      </c>
      <c r="B61" s="267">
        <v>3461</v>
      </c>
      <c r="C61" s="267">
        <v>2344</v>
      </c>
      <c r="D61" s="267">
        <v>7258</v>
      </c>
      <c r="E61" s="267">
        <v>17013747</v>
      </c>
      <c r="F61" s="268">
        <f t="shared" si="4"/>
        <v>0.6772609072522392</v>
      </c>
      <c r="G61" s="269">
        <f t="shared" si="5"/>
        <v>7258</v>
      </c>
    </row>
    <row r="62" spans="1:7" x14ac:dyDescent="0.25">
      <c r="A62" s="187" t="s">
        <v>48</v>
      </c>
      <c r="B62" s="267">
        <v>2018</v>
      </c>
      <c r="C62" s="267">
        <v>930</v>
      </c>
      <c r="D62" s="267">
        <v>4500</v>
      </c>
      <c r="E62" s="267">
        <v>4185045</v>
      </c>
      <c r="F62" s="268">
        <f t="shared" si="4"/>
        <v>0.46085232903865214</v>
      </c>
      <c r="G62" s="269">
        <f t="shared" si="5"/>
        <v>4500</v>
      </c>
    </row>
    <row r="63" spans="1:7" x14ac:dyDescent="0.25">
      <c r="A63" s="187" t="s">
        <v>58</v>
      </c>
      <c r="B63" s="267">
        <v>2086</v>
      </c>
      <c r="C63" s="267">
        <v>1369</v>
      </c>
      <c r="D63" s="267">
        <v>6726</v>
      </c>
      <c r="E63" s="267">
        <v>9207355</v>
      </c>
      <c r="F63" s="268">
        <f t="shared" si="4"/>
        <v>0.65627996164908919</v>
      </c>
      <c r="G63" s="269">
        <f t="shared" si="5"/>
        <v>6726</v>
      </c>
    </row>
    <row r="64" spans="1:7" x14ac:dyDescent="0.25">
      <c r="A64" s="187" t="s">
        <v>63</v>
      </c>
      <c r="B64" s="267">
        <v>2877</v>
      </c>
      <c r="C64" s="267">
        <v>1996</v>
      </c>
      <c r="D64" s="267">
        <v>7772</v>
      </c>
      <c r="E64" s="267">
        <v>15513872</v>
      </c>
      <c r="F64" s="268">
        <f t="shared" si="4"/>
        <v>0.69377824122349674</v>
      </c>
      <c r="G64" s="269">
        <f t="shared" si="5"/>
        <v>7772</v>
      </c>
    </row>
    <row r="65" spans="1:7" x14ac:dyDescent="0.25">
      <c r="A65" s="187" t="s">
        <v>514</v>
      </c>
      <c r="B65" s="267">
        <v>2746</v>
      </c>
      <c r="C65" s="267">
        <v>1885</v>
      </c>
      <c r="D65" s="267">
        <v>7132</v>
      </c>
      <c r="E65" s="267">
        <v>13444715</v>
      </c>
      <c r="F65" s="268">
        <f t="shared" si="4"/>
        <v>0.68645302257829566</v>
      </c>
      <c r="G65" s="269">
        <f t="shared" si="5"/>
        <v>7132</v>
      </c>
    </row>
    <row r="66" spans="1:7" x14ac:dyDescent="0.25">
      <c r="A66" s="187" t="s">
        <v>515</v>
      </c>
      <c r="B66" s="267">
        <v>1748</v>
      </c>
      <c r="C66" s="267">
        <v>1146</v>
      </c>
      <c r="D66" s="267">
        <v>8631</v>
      </c>
      <c r="E66" s="267">
        <v>9891349</v>
      </c>
      <c r="F66" s="268">
        <f t="shared" si="4"/>
        <v>0.65560640732265452</v>
      </c>
      <c r="G66" s="269">
        <f t="shared" si="5"/>
        <v>8631</v>
      </c>
    </row>
    <row r="67" spans="1:7" x14ac:dyDescent="0.25">
      <c r="A67" s="187" t="s">
        <v>56</v>
      </c>
      <c r="B67" s="267">
        <v>160</v>
      </c>
      <c r="C67" s="267">
        <v>110</v>
      </c>
      <c r="D67" s="267">
        <v>3867</v>
      </c>
      <c r="E67" s="267">
        <v>425388</v>
      </c>
      <c r="F67" s="268">
        <f t="shared" si="4"/>
        <v>0.6875</v>
      </c>
      <c r="G67" s="269">
        <f t="shared" si="5"/>
        <v>3867</v>
      </c>
    </row>
    <row r="68" spans="1:7" x14ac:dyDescent="0.25">
      <c r="A68" s="187" t="s">
        <v>62</v>
      </c>
      <c r="B68" s="267">
        <v>1030</v>
      </c>
      <c r="C68" s="267">
        <v>740</v>
      </c>
      <c r="D68" s="267">
        <v>7912</v>
      </c>
      <c r="E68" s="267">
        <v>5855212</v>
      </c>
      <c r="F68" s="268">
        <f t="shared" si="4"/>
        <v>0.71844660194174759</v>
      </c>
      <c r="G68" s="269">
        <f t="shared" si="5"/>
        <v>7912</v>
      </c>
    </row>
    <row r="69" spans="1:7" x14ac:dyDescent="0.25">
      <c r="A69" s="187" t="s">
        <v>52</v>
      </c>
      <c r="B69" s="267">
        <v>2447</v>
      </c>
      <c r="C69" s="267">
        <v>1717</v>
      </c>
      <c r="D69" s="267">
        <v>6719</v>
      </c>
      <c r="E69" s="267">
        <v>11536252</v>
      </c>
      <c r="F69" s="268">
        <f t="shared" si="4"/>
        <v>0.70167552104617903</v>
      </c>
      <c r="G69" s="269">
        <f t="shared" si="5"/>
        <v>6719</v>
      </c>
    </row>
    <row r="70" spans="1:7" x14ac:dyDescent="0.25">
      <c r="A70" s="187" t="s">
        <v>53</v>
      </c>
      <c r="B70" s="267">
        <v>1948</v>
      </c>
      <c r="C70" s="267">
        <v>1422</v>
      </c>
      <c r="D70" s="267">
        <v>7320</v>
      </c>
      <c r="E70" s="267">
        <v>10408818</v>
      </c>
      <c r="F70" s="268">
        <f t="shared" si="4"/>
        <v>0.72997946611909648</v>
      </c>
      <c r="G70" s="269">
        <f t="shared" si="5"/>
        <v>7320</v>
      </c>
    </row>
    <row r="71" spans="1:7" x14ac:dyDescent="0.25">
      <c r="A71" s="187" t="s">
        <v>54</v>
      </c>
      <c r="B71" s="267">
        <v>2005</v>
      </c>
      <c r="C71" s="267">
        <v>990</v>
      </c>
      <c r="D71" s="267">
        <v>6320</v>
      </c>
      <c r="E71" s="267">
        <v>6257190</v>
      </c>
      <c r="F71" s="268">
        <f t="shared" si="4"/>
        <v>0.49376558603491272</v>
      </c>
      <c r="G71" s="269">
        <f t="shared" si="5"/>
        <v>6320</v>
      </c>
    </row>
    <row r="72" spans="1:7" x14ac:dyDescent="0.25">
      <c r="A72" s="187" t="s">
        <v>51</v>
      </c>
      <c r="B72" s="267">
        <v>730</v>
      </c>
      <c r="C72" s="267">
        <v>625</v>
      </c>
      <c r="D72" s="267">
        <v>4009</v>
      </c>
      <c r="E72" s="267">
        <v>2505745</v>
      </c>
      <c r="F72" s="268">
        <f t="shared" si="4"/>
        <v>0.85616438356164382</v>
      </c>
      <c r="G72" s="269">
        <f t="shared" si="5"/>
        <v>4009</v>
      </c>
    </row>
    <row r="73" spans="1:7" x14ac:dyDescent="0.25">
      <c r="A73" s="187" t="s">
        <v>390</v>
      </c>
      <c r="B73" s="267">
        <v>594</v>
      </c>
      <c r="C73" s="267">
        <v>520</v>
      </c>
      <c r="D73" s="267">
        <v>7732</v>
      </c>
      <c r="E73" s="267">
        <v>4020541</v>
      </c>
      <c r="F73" s="268">
        <f t="shared" si="4"/>
        <v>0.87542087542087543</v>
      </c>
      <c r="G73" s="269">
        <f t="shared" si="5"/>
        <v>7732</v>
      </c>
    </row>
    <row r="74" spans="1:7" x14ac:dyDescent="0.25">
      <c r="A74" s="187" t="s">
        <v>57</v>
      </c>
      <c r="B74" s="267">
        <v>1384</v>
      </c>
      <c r="C74" s="267">
        <v>1091</v>
      </c>
      <c r="D74" s="267">
        <v>6844</v>
      </c>
      <c r="E74" s="267">
        <v>7466324</v>
      </c>
      <c r="F74" s="268">
        <f t="shared" si="4"/>
        <v>0.78829479768786126</v>
      </c>
      <c r="G74" s="269">
        <f t="shared" si="5"/>
        <v>6844</v>
      </c>
    </row>
    <row r="75" spans="1:7" x14ac:dyDescent="0.25">
      <c r="A75" s="187" t="s">
        <v>65</v>
      </c>
      <c r="B75" s="267">
        <v>126</v>
      </c>
      <c r="C75" s="267">
        <v>94</v>
      </c>
      <c r="D75" s="267">
        <v>7421</v>
      </c>
      <c r="E75" s="267">
        <v>697607</v>
      </c>
      <c r="F75" s="268">
        <f t="shared" si="4"/>
        <v>0.74603174603174605</v>
      </c>
      <c r="G75" s="269">
        <f t="shared" si="5"/>
        <v>7421</v>
      </c>
    </row>
    <row r="76" spans="1:7" x14ac:dyDescent="0.25">
      <c r="A76" s="187" t="s">
        <v>541</v>
      </c>
      <c r="B76" s="267">
        <v>3826</v>
      </c>
      <c r="C76" s="267">
        <v>2920</v>
      </c>
      <c r="D76" s="267">
        <v>8433</v>
      </c>
      <c r="E76" s="267">
        <v>24625115</v>
      </c>
      <c r="F76" s="268">
        <f t="shared" si="4"/>
        <v>0.76319916361735496</v>
      </c>
      <c r="G76" s="269">
        <f t="shared" si="5"/>
        <v>8433</v>
      </c>
    </row>
    <row r="77" spans="1:7" x14ac:dyDescent="0.25">
      <c r="A77" s="187" t="s">
        <v>60</v>
      </c>
      <c r="B77" s="267">
        <v>1890</v>
      </c>
      <c r="C77" s="267">
        <v>1163</v>
      </c>
      <c r="D77" s="267">
        <v>6564</v>
      </c>
      <c r="E77" s="267">
        <v>7633764.9999999991</v>
      </c>
      <c r="F77" s="268">
        <f t="shared" si="4"/>
        <v>0.6153439153439153</v>
      </c>
      <c r="G77" s="269">
        <f t="shared" si="5"/>
        <v>6564</v>
      </c>
    </row>
    <row r="78" spans="1:7" x14ac:dyDescent="0.25">
      <c r="A78" s="187" t="s">
        <v>450</v>
      </c>
      <c r="B78" s="267">
        <v>2061</v>
      </c>
      <c r="C78" s="267">
        <v>1268</v>
      </c>
      <c r="D78" s="267">
        <v>7605</v>
      </c>
      <c r="E78" s="267">
        <v>9642678</v>
      </c>
      <c r="F78" s="268">
        <f t="shared" si="4"/>
        <v>0.61523532265890346</v>
      </c>
      <c r="G78" s="269">
        <f t="shared" si="5"/>
        <v>7605</v>
      </c>
    </row>
    <row r="79" spans="1:7" x14ac:dyDescent="0.25">
      <c r="A79" s="187" t="s">
        <v>542</v>
      </c>
      <c r="B79" s="267">
        <v>3179</v>
      </c>
      <c r="C79" s="267">
        <v>1673</v>
      </c>
      <c r="D79" s="267">
        <v>6555</v>
      </c>
      <c r="E79" s="267">
        <v>10967132.999999991</v>
      </c>
      <c r="F79" s="268">
        <f t="shared" si="4"/>
        <v>0.52626612142183071</v>
      </c>
      <c r="G79" s="269">
        <f t="shared" si="5"/>
        <v>6555</v>
      </c>
    </row>
    <row r="80" spans="1:7" x14ac:dyDescent="0.25">
      <c r="A80" s="187" t="s">
        <v>166</v>
      </c>
      <c r="B80" s="267">
        <v>2953</v>
      </c>
      <c r="C80" s="267">
        <v>1545</v>
      </c>
      <c r="D80" s="267">
        <v>6844</v>
      </c>
      <c r="E80" s="267">
        <v>10573384</v>
      </c>
      <c r="F80" s="268">
        <f t="shared" si="4"/>
        <v>0.52319674906874369</v>
      </c>
      <c r="G80" s="269">
        <f t="shared" si="5"/>
        <v>6844</v>
      </c>
    </row>
    <row r="81" spans="1:7" x14ac:dyDescent="0.25">
      <c r="A81" s="187" t="s">
        <v>398</v>
      </c>
      <c r="B81" s="267">
        <v>6176</v>
      </c>
      <c r="C81" s="267">
        <v>3612</v>
      </c>
      <c r="D81" s="267">
        <v>6953</v>
      </c>
      <c r="E81" s="267">
        <v>25113254</v>
      </c>
      <c r="F81" s="268">
        <f t="shared" si="4"/>
        <v>0.5848445595854922</v>
      </c>
      <c r="G81" s="269">
        <f t="shared" si="5"/>
        <v>6953</v>
      </c>
    </row>
    <row r="82" spans="1:7" x14ac:dyDescent="0.25">
      <c r="A82" s="187"/>
      <c r="B82" s="267"/>
      <c r="C82" s="267"/>
      <c r="D82" s="267"/>
      <c r="E82" s="267"/>
      <c r="F82" s="268"/>
      <c r="G82" s="269"/>
    </row>
    <row r="83" spans="1:7" x14ac:dyDescent="0.25">
      <c r="A83" s="316" t="s">
        <v>67</v>
      </c>
      <c r="B83" s="267"/>
      <c r="C83" s="267"/>
      <c r="D83" s="267"/>
      <c r="E83" s="267"/>
      <c r="F83" s="268"/>
      <c r="G83" s="269"/>
    </row>
    <row r="84" spans="1:7" x14ac:dyDescent="0.25">
      <c r="A84" s="187" t="s">
        <v>68</v>
      </c>
      <c r="B84" s="267">
        <v>191</v>
      </c>
      <c r="C84" s="267">
        <v>158</v>
      </c>
      <c r="D84" s="267">
        <v>8949</v>
      </c>
      <c r="E84" s="267">
        <v>1413903</v>
      </c>
      <c r="F84" s="268">
        <f>C84/B84</f>
        <v>0.82722513089005234</v>
      </c>
      <c r="G84" s="269">
        <f>D84</f>
        <v>8949</v>
      </c>
    </row>
    <row r="85" spans="1:7" x14ac:dyDescent="0.25">
      <c r="A85" s="187" t="s">
        <v>508</v>
      </c>
      <c r="B85" s="267">
        <v>335</v>
      </c>
      <c r="C85" s="267">
        <v>241</v>
      </c>
      <c r="D85" s="267">
        <v>5979</v>
      </c>
      <c r="E85" s="267">
        <v>1440903</v>
      </c>
      <c r="F85" s="268">
        <f t="shared" ref="F85:F113" si="6">C85/B85</f>
        <v>0.71940298507462686</v>
      </c>
      <c r="G85" s="269">
        <f t="shared" ref="G85:G113" si="7">D85</f>
        <v>5979</v>
      </c>
    </row>
    <row r="86" spans="1:7" x14ac:dyDescent="0.25">
      <c r="A86" s="187" t="s">
        <v>510</v>
      </c>
      <c r="B86" s="267">
        <v>1429</v>
      </c>
      <c r="C86" s="267">
        <v>1071</v>
      </c>
      <c r="D86" s="267">
        <v>7608</v>
      </c>
      <c r="E86" s="267">
        <v>8148104</v>
      </c>
      <c r="F86" s="268">
        <f t="shared" si="6"/>
        <v>0.74947515745276416</v>
      </c>
      <c r="G86" s="269">
        <f t="shared" si="7"/>
        <v>7608</v>
      </c>
    </row>
    <row r="87" spans="1:7" x14ac:dyDescent="0.25">
      <c r="A87" s="187" t="s">
        <v>574</v>
      </c>
      <c r="B87" s="267">
        <v>1804</v>
      </c>
      <c r="C87" s="267">
        <v>1557</v>
      </c>
      <c r="D87" s="267">
        <v>8661</v>
      </c>
      <c r="E87" s="267">
        <v>13485911</v>
      </c>
      <c r="F87" s="268">
        <f>C87/B87</f>
        <v>0.86308203991130816</v>
      </c>
      <c r="G87" s="269">
        <f>D87</f>
        <v>8661</v>
      </c>
    </row>
    <row r="88" spans="1:7" x14ac:dyDescent="0.25">
      <c r="A88" s="187" t="s">
        <v>511</v>
      </c>
      <c r="B88" s="267">
        <v>213</v>
      </c>
      <c r="C88" s="267">
        <v>202</v>
      </c>
      <c r="D88" s="267">
        <v>4693</v>
      </c>
      <c r="E88" s="267">
        <v>948077</v>
      </c>
      <c r="F88" s="268">
        <f t="shared" si="6"/>
        <v>0.94835680751173712</v>
      </c>
      <c r="G88" s="269">
        <f t="shared" si="7"/>
        <v>4693</v>
      </c>
    </row>
    <row r="89" spans="1:7" x14ac:dyDescent="0.25">
      <c r="A89" s="187" t="s">
        <v>512</v>
      </c>
      <c r="B89" s="267">
        <v>641</v>
      </c>
      <c r="C89" s="267">
        <v>557</v>
      </c>
      <c r="D89" s="267">
        <v>5726</v>
      </c>
      <c r="E89" s="267">
        <v>3189375</v>
      </c>
      <c r="F89" s="268">
        <f t="shared" si="6"/>
        <v>0.86895475819032764</v>
      </c>
      <c r="G89" s="269">
        <f t="shared" si="7"/>
        <v>5726</v>
      </c>
    </row>
    <row r="90" spans="1:7" x14ac:dyDescent="0.25">
      <c r="A90" s="187" t="s">
        <v>476</v>
      </c>
      <c r="B90" s="267">
        <v>466</v>
      </c>
      <c r="C90" s="267">
        <v>409</v>
      </c>
      <c r="D90" s="267">
        <v>9315</v>
      </c>
      <c r="E90" s="267">
        <v>3809736</v>
      </c>
      <c r="F90" s="268">
        <f t="shared" si="6"/>
        <v>0.87768240343347637</v>
      </c>
      <c r="G90" s="269">
        <f t="shared" si="7"/>
        <v>9315</v>
      </c>
    </row>
    <row r="91" spans="1:7" x14ac:dyDescent="0.25">
      <c r="A91" s="187" t="s">
        <v>71</v>
      </c>
      <c r="B91" s="267">
        <v>340</v>
      </c>
      <c r="C91" s="267">
        <v>304</v>
      </c>
      <c r="D91" s="267">
        <v>10492</v>
      </c>
      <c r="E91" s="267">
        <v>3189546</v>
      </c>
      <c r="F91" s="268">
        <f t="shared" si="6"/>
        <v>0.89411764705882357</v>
      </c>
      <c r="G91" s="269">
        <f t="shared" si="7"/>
        <v>10492</v>
      </c>
    </row>
    <row r="92" spans="1:7" x14ac:dyDescent="0.25">
      <c r="A92" s="187" t="s">
        <v>72</v>
      </c>
      <c r="B92" s="267">
        <v>1067</v>
      </c>
      <c r="C92" s="267">
        <v>989</v>
      </c>
      <c r="D92" s="267">
        <v>7659</v>
      </c>
      <c r="E92" s="267">
        <v>7574548</v>
      </c>
      <c r="F92" s="268">
        <f t="shared" si="6"/>
        <v>0.92689784442361767</v>
      </c>
      <c r="G92" s="269">
        <f t="shared" si="7"/>
        <v>7659</v>
      </c>
    </row>
    <row r="93" spans="1:7" x14ac:dyDescent="0.25">
      <c r="A93" s="187" t="s">
        <v>516</v>
      </c>
      <c r="B93" s="267">
        <v>178</v>
      </c>
      <c r="C93" s="267">
        <v>158</v>
      </c>
      <c r="D93" s="267">
        <v>9103</v>
      </c>
      <c r="E93" s="267">
        <v>1438203</v>
      </c>
      <c r="F93" s="268">
        <f t="shared" si="6"/>
        <v>0.88764044943820219</v>
      </c>
      <c r="G93" s="269">
        <f t="shared" si="7"/>
        <v>9103</v>
      </c>
    </row>
    <row r="94" spans="1:7" x14ac:dyDescent="0.25">
      <c r="A94" s="187" t="s">
        <v>517</v>
      </c>
      <c r="B94" s="267">
        <v>1388</v>
      </c>
      <c r="C94" s="267">
        <v>1013</v>
      </c>
      <c r="D94" s="267">
        <v>9449</v>
      </c>
      <c r="E94" s="267">
        <v>9571384</v>
      </c>
      <c r="F94" s="268">
        <f t="shared" si="6"/>
        <v>0.72982708933717577</v>
      </c>
      <c r="G94" s="269">
        <f t="shared" si="7"/>
        <v>9449</v>
      </c>
    </row>
    <row r="95" spans="1:7" x14ac:dyDescent="0.25">
      <c r="A95" s="187" t="s">
        <v>477</v>
      </c>
      <c r="B95" s="267">
        <v>375</v>
      </c>
      <c r="C95" s="267">
        <v>196</v>
      </c>
      <c r="D95" s="267">
        <v>6599</v>
      </c>
      <c r="E95" s="267">
        <v>1293319</v>
      </c>
      <c r="F95" s="268">
        <f t="shared" si="6"/>
        <v>0.52266666666666661</v>
      </c>
      <c r="G95" s="269">
        <f t="shared" si="7"/>
        <v>6599</v>
      </c>
    </row>
    <row r="96" spans="1:7" x14ac:dyDescent="0.25">
      <c r="A96" s="187" t="s">
        <v>410</v>
      </c>
      <c r="B96" s="267">
        <v>373</v>
      </c>
      <c r="C96" s="267">
        <v>298</v>
      </c>
      <c r="D96" s="267">
        <v>7637</v>
      </c>
      <c r="E96" s="267">
        <v>2275964</v>
      </c>
      <c r="F96" s="268">
        <f t="shared" si="6"/>
        <v>0.79892761394101874</v>
      </c>
      <c r="G96" s="269">
        <f t="shared" si="7"/>
        <v>7637</v>
      </c>
    </row>
    <row r="97" spans="1:7" x14ac:dyDescent="0.25">
      <c r="A97" s="187" t="s">
        <v>520</v>
      </c>
      <c r="B97" s="267">
        <v>71</v>
      </c>
      <c r="C97" s="267">
        <v>52</v>
      </c>
      <c r="D97" s="267">
        <v>8893</v>
      </c>
      <c r="E97" s="267">
        <v>462448</v>
      </c>
      <c r="F97" s="268">
        <f t="shared" si="6"/>
        <v>0.73239436619718312</v>
      </c>
      <c r="G97" s="269">
        <f t="shared" si="7"/>
        <v>8893</v>
      </c>
    </row>
    <row r="98" spans="1:7" x14ac:dyDescent="0.25">
      <c r="A98" s="187" t="s">
        <v>478</v>
      </c>
      <c r="B98" s="267">
        <v>523</v>
      </c>
      <c r="C98" s="267">
        <v>432</v>
      </c>
      <c r="D98" s="267">
        <v>8472</v>
      </c>
      <c r="E98" s="267">
        <v>3659892</v>
      </c>
      <c r="F98" s="268">
        <f t="shared" si="6"/>
        <v>0.82600382409177819</v>
      </c>
      <c r="G98" s="269">
        <f t="shared" si="7"/>
        <v>8472</v>
      </c>
    </row>
    <row r="99" spans="1:7" x14ac:dyDescent="0.25">
      <c r="A99" s="187" t="s">
        <v>521</v>
      </c>
      <c r="B99" s="267">
        <v>1001</v>
      </c>
      <c r="C99" s="267">
        <v>649</v>
      </c>
      <c r="D99" s="267">
        <v>5673</v>
      </c>
      <c r="E99" s="267">
        <v>3681725</v>
      </c>
      <c r="F99" s="268">
        <f t="shared" si="6"/>
        <v>0.64835164835164838</v>
      </c>
      <c r="G99" s="269">
        <f t="shared" si="7"/>
        <v>5673</v>
      </c>
    </row>
    <row r="100" spans="1:7" x14ac:dyDescent="0.25">
      <c r="A100" s="187" t="s">
        <v>89</v>
      </c>
      <c r="B100" s="267">
        <v>652</v>
      </c>
      <c r="C100" s="267">
        <v>456</v>
      </c>
      <c r="D100" s="267">
        <v>6986</v>
      </c>
      <c r="E100" s="267">
        <v>3185671</v>
      </c>
      <c r="F100" s="268">
        <f t="shared" si="6"/>
        <v>0.69938650306748462</v>
      </c>
      <c r="G100" s="269">
        <f t="shared" si="7"/>
        <v>6986</v>
      </c>
    </row>
    <row r="101" spans="1:7" x14ac:dyDescent="0.25">
      <c r="A101" s="187" t="s">
        <v>522</v>
      </c>
      <c r="B101" s="267">
        <v>43</v>
      </c>
      <c r="C101" s="267">
        <v>24</v>
      </c>
      <c r="D101" s="267">
        <v>3184</v>
      </c>
      <c r="E101" s="267">
        <v>76423</v>
      </c>
      <c r="F101" s="268">
        <f t="shared" si="6"/>
        <v>0.55813953488372092</v>
      </c>
      <c r="G101" s="269">
        <f t="shared" si="7"/>
        <v>3184</v>
      </c>
    </row>
    <row r="102" spans="1:7" x14ac:dyDescent="0.25">
      <c r="A102" s="187" t="s">
        <v>76</v>
      </c>
      <c r="B102" s="267">
        <v>401</v>
      </c>
      <c r="C102" s="267">
        <v>401</v>
      </c>
      <c r="D102" s="267">
        <v>5882</v>
      </c>
      <c r="E102" s="267">
        <v>2358618</v>
      </c>
      <c r="F102" s="268">
        <f t="shared" si="6"/>
        <v>1</v>
      </c>
      <c r="G102" s="269">
        <f t="shared" si="7"/>
        <v>5882</v>
      </c>
    </row>
    <row r="103" spans="1:7" x14ac:dyDescent="0.25">
      <c r="A103" s="187" t="s">
        <v>120</v>
      </c>
      <c r="B103" s="267">
        <v>148</v>
      </c>
      <c r="C103" s="267">
        <v>127</v>
      </c>
      <c r="D103" s="267">
        <v>7377</v>
      </c>
      <c r="E103" s="267">
        <v>936938</v>
      </c>
      <c r="F103" s="268">
        <f t="shared" si="6"/>
        <v>0.85810810810810811</v>
      </c>
      <c r="G103" s="269">
        <f t="shared" si="7"/>
        <v>7377</v>
      </c>
    </row>
    <row r="104" spans="1:7" x14ac:dyDescent="0.25">
      <c r="A104" s="187" t="s">
        <v>523</v>
      </c>
      <c r="B104" s="267">
        <v>757</v>
      </c>
      <c r="C104" s="267">
        <v>624</v>
      </c>
      <c r="D104" s="267">
        <v>9021</v>
      </c>
      <c r="E104" s="267">
        <v>5629235</v>
      </c>
      <c r="F104" s="268">
        <f t="shared" si="6"/>
        <v>0.82430647291941872</v>
      </c>
      <c r="G104" s="269">
        <f t="shared" si="7"/>
        <v>9021</v>
      </c>
    </row>
    <row r="105" spans="1:7" x14ac:dyDescent="0.25">
      <c r="A105" s="187" t="s">
        <v>524</v>
      </c>
      <c r="B105" s="267">
        <v>442</v>
      </c>
      <c r="C105" s="267">
        <v>364</v>
      </c>
      <c r="D105" s="267">
        <v>8649</v>
      </c>
      <c r="E105" s="267">
        <v>3148054</v>
      </c>
      <c r="F105" s="268">
        <f t="shared" si="6"/>
        <v>0.82352941176470584</v>
      </c>
      <c r="G105" s="269">
        <f t="shared" si="7"/>
        <v>8649</v>
      </c>
    </row>
    <row r="106" spans="1:7" x14ac:dyDescent="0.25">
      <c r="A106" s="187" t="s">
        <v>525</v>
      </c>
      <c r="B106" s="267">
        <v>452</v>
      </c>
      <c r="C106" s="267">
        <v>384</v>
      </c>
      <c r="D106" s="267">
        <v>9541</v>
      </c>
      <c r="E106" s="267">
        <v>3663558</v>
      </c>
      <c r="F106" s="268">
        <f t="shared" si="6"/>
        <v>0.84955752212389379</v>
      </c>
      <c r="G106" s="269">
        <f t="shared" si="7"/>
        <v>9541</v>
      </c>
    </row>
    <row r="107" spans="1:7" x14ac:dyDescent="0.25">
      <c r="A107" s="187" t="s">
        <v>526</v>
      </c>
      <c r="B107" s="267">
        <v>270</v>
      </c>
      <c r="C107" s="267">
        <v>202</v>
      </c>
      <c r="D107" s="267">
        <v>9630</v>
      </c>
      <c r="E107" s="267">
        <v>1945357</v>
      </c>
      <c r="F107" s="268">
        <f t="shared" si="6"/>
        <v>0.74814814814814812</v>
      </c>
      <c r="G107" s="269">
        <f t="shared" si="7"/>
        <v>9630</v>
      </c>
    </row>
    <row r="108" spans="1:7" x14ac:dyDescent="0.25">
      <c r="A108" s="187" t="s">
        <v>527</v>
      </c>
      <c r="B108" s="267">
        <v>283</v>
      </c>
      <c r="C108" s="267">
        <v>242</v>
      </c>
      <c r="D108" s="267">
        <v>8320</v>
      </c>
      <c r="E108" s="267">
        <v>2013378</v>
      </c>
      <c r="F108" s="268">
        <f t="shared" si="6"/>
        <v>0.85512367491166075</v>
      </c>
      <c r="G108" s="269">
        <f t="shared" si="7"/>
        <v>8320</v>
      </c>
    </row>
    <row r="109" spans="1:7" x14ac:dyDescent="0.25">
      <c r="A109" s="187" t="s">
        <v>528</v>
      </c>
      <c r="B109" s="267">
        <v>417</v>
      </c>
      <c r="C109" s="267">
        <v>323</v>
      </c>
      <c r="D109" s="267">
        <v>8395</v>
      </c>
      <c r="E109" s="267">
        <v>2711520</v>
      </c>
      <c r="F109" s="268">
        <f t="shared" si="6"/>
        <v>0.77458033573141483</v>
      </c>
      <c r="G109" s="269">
        <f t="shared" si="7"/>
        <v>8395</v>
      </c>
    </row>
    <row r="110" spans="1:7" x14ac:dyDescent="0.25">
      <c r="A110" s="187" t="s">
        <v>529</v>
      </c>
      <c r="B110" s="267">
        <v>1559</v>
      </c>
      <c r="C110" s="267">
        <v>1184</v>
      </c>
      <c r="D110" s="267">
        <v>9589</v>
      </c>
      <c r="E110" s="267">
        <v>11352867</v>
      </c>
      <c r="F110" s="268">
        <f t="shared" si="6"/>
        <v>0.75946119307248239</v>
      </c>
      <c r="G110" s="269">
        <f t="shared" si="7"/>
        <v>9589</v>
      </c>
    </row>
    <row r="111" spans="1:7" x14ac:dyDescent="0.25">
      <c r="A111" s="187" t="s">
        <v>530</v>
      </c>
      <c r="B111" s="267">
        <v>459</v>
      </c>
      <c r="C111" s="267">
        <v>374</v>
      </c>
      <c r="D111" s="267">
        <v>9065</v>
      </c>
      <c r="E111" s="267">
        <v>3390234</v>
      </c>
      <c r="F111" s="268">
        <f t="shared" si="6"/>
        <v>0.81481481481481477</v>
      </c>
      <c r="G111" s="269">
        <f t="shared" si="7"/>
        <v>9065</v>
      </c>
    </row>
    <row r="112" spans="1:7" x14ac:dyDescent="0.25">
      <c r="A112" s="187" t="s">
        <v>531</v>
      </c>
      <c r="B112" s="267">
        <v>304</v>
      </c>
      <c r="C112" s="267">
        <v>212</v>
      </c>
      <c r="D112" s="267">
        <v>9292</v>
      </c>
      <c r="E112" s="267">
        <v>1969829</v>
      </c>
      <c r="F112" s="268">
        <f t="shared" si="6"/>
        <v>0.69736842105263153</v>
      </c>
      <c r="G112" s="269">
        <f t="shared" si="7"/>
        <v>9292</v>
      </c>
    </row>
    <row r="113" spans="1:7" x14ac:dyDescent="0.25">
      <c r="A113" s="187" t="s">
        <v>532</v>
      </c>
      <c r="B113" s="267">
        <v>673</v>
      </c>
      <c r="C113" s="267">
        <v>546</v>
      </c>
      <c r="D113" s="267">
        <v>8962</v>
      </c>
      <c r="E113" s="267">
        <v>4893362</v>
      </c>
      <c r="F113" s="268">
        <f t="shared" si="6"/>
        <v>0.81129271916790491</v>
      </c>
      <c r="G113" s="269">
        <f t="shared" si="7"/>
        <v>8962</v>
      </c>
    </row>
    <row r="114" spans="1:7" x14ac:dyDescent="0.25">
      <c r="A114" s="187" t="s">
        <v>534</v>
      </c>
      <c r="B114" s="267">
        <v>627</v>
      </c>
      <c r="C114" s="267">
        <v>545</v>
      </c>
      <c r="D114" s="267">
        <v>7131</v>
      </c>
      <c r="E114" s="267">
        <v>3886564</v>
      </c>
      <c r="F114" s="268">
        <f t="shared" ref="F114:F119" si="8">C114/B114</f>
        <v>0.86921850079744811</v>
      </c>
      <c r="G114" s="269">
        <f t="shared" ref="G114:G119" si="9">D114</f>
        <v>7131</v>
      </c>
    </row>
    <row r="115" spans="1:7" x14ac:dyDescent="0.25">
      <c r="A115" s="187" t="s">
        <v>535</v>
      </c>
      <c r="B115" s="267">
        <v>890</v>
      </c>
      <c r="C115" s="267">
        <v>777</v>
      </c>
      <c r="D115" s="267">
        <v>6961</v>
      </c>
      <c r="E115" s="267">
        <v>5408783</v>
      </c>
      <c r="F115" s="268">
        <f t="shared" si="8"/>
        <v>0.87303370786516854</v>
      </c>
      <c r="G115" s="269">
        <f t="shared" si="9"/>
        <v>6961</v>
      </c>
    </row>
    <row r="116" spans="1:7" x14ac:dyDescent="0.25">
      <c r="A116" s="187" t="s">
        <v>536</v>
      </c>
      <c r="B116" s="267">
        <v>42</v>
      </c>
      <c r="C116" s="267">
        <v>31</v>
      </c>
      <c r="D116" s="267">
        <v>6883</v>
      </c>
      <c r="E116" s="267">
        <v>213387</v>
      </c>
      <c r="F116" s="268">
        <f t="shared" si="8"/>
        <v>0.73809523809523814</v>
      </c>
      <c r="G116" s="269">
        <f t="shared" si="9"/>
        <v>6883</v>
      </c>
    </row>
    <row r="117" spans="1:7" x14ac:dyDescent="0.25">
      <c r="A117" s="187" t="s">
        <v>537</v>
      </c>
      <c r="B117" s="267">
        <v>544</v>
      </c>
      <c r="C117" s="267">
        <v>476</v>
      </c>
      <c r="D117" s="267">
        <v>6631</v>
      </c>
      <c r="E117" s="267">
        <v>3156265</v>
      </c>
      <c r="F117" s="268">
        <f t="shared" si="8"/>
        <v>0.875</v>
      </c>
      <c r="G117" s="269">
        <f t="shared" si="9"/>
        <v>6631</v>
      </c>
    </row>
    <row r="118" spans="1:7" x14ac:dyDescent="0.25">
      <c r="A118" s="187" t="s">
        <v>539</v>
      </c>
      <c r="B118" s="267">
        <v>6349</v>
      </c>
      <c r="C118" s="267">
        <v>5366</v>
      </c>
      <c r="D118" s="267">
        <v>7828</v>
      </c>
      <c r="E118" s="267">
        <v>42003110</v>
      </c>
      <c r="F118" s="268">
        <f t="shared" si="8"/>
        <v>0.8451724681052134</v>
      </c>
      <c r="G118" s="269">
        <f t="shared" si="9"/>
        <v>7828</v>
      </c>
    </row>
    <row r="119" spans="1:7" x14ac:dyDescent="0.25">
      <c r="A119" s="187" t="s">
        <v>545</v>
      </c>
      <c r="B119" s="267">
        <v>235</v>
      </c>
      <c r="C119" s="267">
        <v>168</v>
      </c>
      <c r="D119" s="267">
        <v>9120</v>
      </c>
      <c r="E119" s="267">
        <v>1532238</v>
      </c>
      <c r="F119" s="268">
        <f t="shared" si="8"/>
        <v>0.71489361702127663</v>
      </c>
      <c r="G119" s="269">
        <f t="shared" si="9"/>
        <v>9120</v>
      </c>
    </row>
    <row r="120" spans="1:7" ht="15.75" customHeight="1" x14ac:dyDescent="0.25"/>
    <row r="121" spans="1:7" x14ac:dyDescent="0.25">
      <c r="A121" s="317" t="s">
        <v>149</v>
      </c>
    </row>
    <row r="122" spans="1:7" x14ac:dyDescent="0.25">
      <c r="A122" s="187" t="s">
        <v>267</v>
      </c>
      <c r="B122" s="267">
        <v>210</v>
      </c>
      <c r="C122" s="267">
        <v>185</v>
      </c>
      <c r="D122" s="267">
        <v>7329</v>
      </c>
      <c r="E122" s="267">
        <v>1355859</v>
      </c>
      <c r="F122" s="268">
        <f t="shared" ref="F122:F129" si="10">C122/B122</f>
        <v>0.88095238095238093</v>
      </c>
      <c r="G122" s="269">
        <f t="shared" ref="G122:G129" si="11">D122</f>
        <v>7329</v>
      </c>
    </row>
    <row r="123" spans="1:7" x14ac:dyDescent="0.25">
      <c r="A123" s="187" t="s">
        <v>509</v>
      </c>
      <c r="B123" s="267">
        <v>51</v>
      </c>
      <c r="C123" s="267">
        <v>0</v>
      </c>
      <c r="D123" s="270"/>
      <c r="E123" s="267">
        <v>0</v>
      </c>
      <c r="F123" s="268">
        <f t="shared" si="10"/>
        <v>0</v>
      </c>
      <c r="G123" s="269">
        <f t="shared" si="11"/>
        <v>0</v>
      </c>
    </row>
    <row r="124" spans="1:7" x14ac:dyDescent="0.25">
      <c r="A124" s="187" t="s">
        <v>275</v>
      </c>
      <c r="B124" s="267">
        <v>7487</v>
      </c>
      <c r="C124" s="267">
        <v>6312</v>
      </c>
      <c r="D124" s="267">
        <v>8701</v>
      </c>
      <c r="E124" s="267">
        <v>54917736</v>
      </c>
      <c r="F124" s="268">
        <f t="shared" si="10"/>
        <v>0.84306130626419129</v>
      </c>
      <c r="G124" s="269">
        <f t="shared" si="11"/>
        <v>8701</v>
      </c>
    </row>
    <row r="125" spans="1:7" x14ac:dyDescent="0.25">
      <c r="A125" s="187" t="s">
        <v>518</v>
      </c>
      <c r="B125" s="267">
        <v>4</v>
      </c>
      <c r="C125" s="267">
        <v>0</v>
      </c>
      <c r="D125" s="270"/>
      <c r="E125" s="267">
        <v>0</v>
      </c>
      <c r="F125" s="268">
        <f t="shared" si="10"/>
        <v>0</v>
      </c>
      <c r="G125" s="269">
        <f t="shared" si="11"/>
        <v>0</v>
      </c>
    </row>
    <row r="126" spans="1:7" x14ac:dyDescent="0.25">
      <c r="A126" s="187" t="s">
        <v>538</v>
      </c>
      <c r="B126" s="267">
        <v>66</v>
      </c>
      <c r="C126" s="267">
        <v>50</v>
      </c>
      <c r="D126" s="267">
        <v>9256</v>
      </c>
      <c r="E126" s="267">
        <v>462797</v>
      </c>
      <c r="F126" s="268">
        <f t="shared" si="10"/>
        <v>0.75757575757575757</v>
      </c>
      <c r="G126" s="269">
        <f t="shared" si="11"/>
        <v>9256</v>
      </c>
    </row>
    <row r="127" spans="1:7" x14ac:dyDescent="0.25">
      <c r="A127" s="187" t="s">
        <v>143</v>
      </c>
      <c r="B127" s="267">
        <v>125</v>
      </c>
      <c r="C127" s="267">
        <v>113</v>
      </c>
      <c r="D127" s="267">
        <v>11918</v>
      </c>
      <c r="E127" s="267">
        <v>1346756</v>
      </c>
      <c r="F127" s="268">
        <f t="shared" si="10"/>
        <v>0.90400000000000003</v>
      </c>
      <c r="G127" s="269">
        <f t="shared" si="11"/>
        <v>11918</v>
      </c>
    </row>
    <row r="128" spans="1:7" x14ac:dyDescent="0.25">
      <c r="A128" s="187" t="s">
        <v>544</v>
      </c>
      <c r="B128" s="267">
        <v>96</v>
      </c>
      <c r="C128" s="267">
        <v>2</v>
      </c>
      <c r="D128" s="267">
        <v>3815</v>
      </c>
      <c r="E128" s="267">
        <v>7629</v>
      </c>
      <c r="F128" s="268">
        <f t="shared" si="10"/>
        <v>2.0833333333333332E-2</v>
      </c>
      <c r="G128" s="269">
        <f t="shared" si="11"/>
        <v>3815</v>
      </c>
    </row>
    <row r="129" spans="1:7" x14ac:dyDescent="0.25">
      <c r="A129" s="187" t="s">
        <v>277</v>
      </c>
      <c r="B129" s="267">
        <v>8741</v>
      </c>
      <c r="C129" s="267">
        <v>6803</v>
      </c>
      <c r="D129" s="267">
        <v>8463</v>
      </c>
      <c r="E129" s="267">
        <v>57571682</v>
      </c>
      <c r="F129" s="268">
        <f t="shared" si="10"/>
        <v>0.77828623727262325</v>
      </c>
      <c r="G129" s="269">
        <f t="shared" si="11"/>
        <v>8463</v>
      </c>
    </row>
  </sheetData>
  <mergeCells count="2">
    <mergeCell ref="A1:G1"/>
    <mergeCell ref="B4:G4"/>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0"/>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3" width="2.85546875" style="287" customWidth="1"/>
    <col min="4" max="4" width="10.7109375" style="384" customWidth="1"/>
    <col min="5" max="5" width="10.7109375" style="385" customWidth="1"/>
    <col min="6" max="6" width="13.7109375" style="397" customWidth="1"/>
    <col min="7" max="7" width="10.7109375" style="18" customWidth="1"/>
    <col min="8" max="8" width="2.5703125" style="2" customWidth="1"/>
    <col min="9" max="10" width="10.7109375" style="2" customWidth="1"/>
    <col min="11" max="11" width="13.7109375" style="2" customWidth="1"/>
    <col min="12" max="12" width="10.7109375" style="2" customWidth="1"/>
    <col min="13" max="13" width="2.5703125" style="2" customWidth="1"/>
    <col min="14" max="15" width="10.7109375" style="2" customWidth="1"/>
    <col min="16" max="16" width="13.7109375" style="2" customWidth="1"/>
    <col min="17" max="17" width="10.7109375" style="2" customWidth="1"/>
    <col min="18" max="16384" width="9.140625" style="2"/>
  </cols>
  <sheetData>
    <row r="1" spans="1:17" ht="18.75" x14ac:dyDescent="0.3">
      <c r="A1" s="60"/>
      <c r="B1" s="539" t="s">
        <v>602</v>
      </c>
      <c r="C1" s="539"/>
      <c r="D1" s="539"/>
      <c r="E1" s="539"/>
      <c r="F1" s="539"/>
      <c r="G1" s="539"/>
    </row>
    <row r="2" spans="1:17" ht="4.5" customHeight="1" x14ac:dyDescent="0.25">
      <c r="C2" s="2"/>
    </row>
    <row r="3" spans="1:17" s="64" customFormat="1" x14ac:dyDescent="0.25">
      <c r="A3" s="537" t="s">
        <v>258</v>
      </c>
      <c r="B3" s="538" t="s">
        <v>342</v>
      </c>
      <c r="C3" s="344"/>
      <c r="D3" s="566" t="s">
        <v>582</v>
      </c>
      <c r="E3" s="567"/>
      <c r="F3" s="567"/>
      <c r="G3" s="568"/>
      <c r="H3" s="344"/>
      <c r="I3" s="566" t="s">
        <v>583</v>
      </c>
      <c r="J3" s="567"/>
      <c r="K3" s="567"/>
      <c r="L3" s="568"/>
      <c r="M3" s="344"/>
      <c r="N3" s="566" t="s">
        <v>584</v>
      </c>
      <c r="O3" s="567"/>
      <c r="P3" s="567"/>
      <c r="Q3" s="568"/>
    </row>
    <row r="4" spans="1:17" s="64" customFormat="1" x14ac:dyDescent="0.25">
      <c r="A4" s="537"/>
      <c r="B4" s="538"/>
      <c r="C4" s="344"/>
      <c r="D4" s="569"/>
      <c r="E4" s="570"/>
      <c r="F4" s="570"/>
      <c r="G4" s="571"/>
      <c r="H4" s="344"/>
      <c r="I4" s="569"/>
      <c r="J4" s="570"/>
      <c r="K4" s="570"/>
      <c r="L4" s="571"/>
      <c r="M4" s="344"/>
      <c r="N4" s="569"/>
      <c r="O4" s="570"/>
      <c r="P4" s="570"/>
      <c r="Q4" s="571"/>
    </row>
    <row r="5" spans="1:17" s="62" customFormat="1" ht="91.5" customHeight="1" x14ac:dyDescent="0.25">
      <c r="A5" s="537"/>
      <c r="B5" s="538"/>
      <c r="C5" s="344"/>
      <c r="D5" s="75" t="s">
        <v>575</v>
      </c>
      <c r="E5" s="75" t="s">
        <v>576</v>
      </c>
      <c r="F5" s="398" t="s">
        <v>579</v>
      </c>
      <c r="G5" s="70" t="s">
        <v>577</v>
      </c>
      <c r="H5" s="344"/>
      <c r="I5" s="75" t="s">
        <v>575</v>
      </c>
      <c r="J5" s="75" t="s">
        <v>576</v>
      </c>
      <c r="K5" s="398" t="s">
        <v>579</v>
      </c>
      <c r="L5" s="70" t="s">
        <v>577</v>
      </c>
      <c r="M5" s="344"/>
      <c r="N5" s="75" t="s">
        <v>575</v>
      </c>
      <c r="O5" s="75" t="s">
        <v>576</v>
      </c>
      <c r="P5" s="398" t="s">
        <v>579</v>
      </c>
      <c r="Q5" s="70" t="s">
        <v>577</v>
      </c>
    </row>
    <row r="6" spans="1:17" s="63" customFormat="1" ht="12" customHeight="1" x14ac:dyDescent="0.25">
      <c r="B6" s="280" t="s">
        <v>327</v>
      </c>
      <c r="C6" s="345"/>
      <c r="D6" s="563" t="s">
        <v>334</v>
      </c>
      <c r="E6" s="564"/>
      <c r="F6" s="564"/>
      <c r="G6" s="565"/>
      <c r="H6" s="345"/>
      <c r="I6" s="563" t="s">
        <v>334</v>
      </c>
      <c r="J6" s="564"/>
      <c r="K6" s="564"/>
      <c r="L6" s="565"/>
      <c r="M6" s="345"/>
      <c r="N6" s="563" t="s">
        <v>334</v>
      </c>
      <c r="O6" s="564"/>
      <c r="P6" s="564"/>
      <c r="Q6" s="565"/>
    </row>
    <row r="7" spans="1:17" s="47" customFormat="1" x14ac:dyDescent="0.25">
      <c r="A7" s="283"/>
      <c r="B7" s="82" t="s">
        <v>328</v>
      </c>
      <c r="C7" s="346"/>
      <c r="D7" s="386"/>
      <c r="E7" s="387"/>
      <c r="F7" s="399"/>
      <c r="G7" s="393"/>
      <c r="H7" s="346"/>
      <c r="I7" s="386"/>
      <c r="J7" s="387"/>
      <c r="K7" s="399"/>
      <c r="L7" s="393"/>
      <c r="M7" s="346"/>
      <c r="N7" s="386"/>
      <c r="O7" s="387"/>
      <c r="P7" s="399"/>
      <c r="Q7" s="393"/>
    </row>
    <row r="8" spans="1:17" s="15" customFormat="1" x14ac:dyDescent="0.25">
      <c r="A8" s="15">
        <v>1</v>
      </c>
      <c r="B8" s="347" t="s">
        <v>147</v>
      </c>
      <c r="C8" s="348"/>
      <c r="D8" s="388"/>
      <c r="E8" s="389"/>
      <c r="F8" s="400"/>
      <c r="G8" s="394"/>
      <c r="H8" s="348"/>
      <c r="I8" s="388"/>
      <c r="J8" s="389"/>
      <c r="K8" s="400"/>
      <c r="L8" s="394"/>
      <c r="M8" s="348"/>
      <c r="N8" s="388"/>
      <c r="O8" s="389"/>
      <c r="P8" s="400"/>
      <c r="Q8" s="394"/>
    </row>
    <row r="9" spans="1:17" s="94" customFormat="1" x14ac:dyDescent="0.25">
      <c r="A9" s="94">
        <v>2</v>
      </c>
      <c r="B9" s="349" t="s">
        <v>18</v>
      </c>
      <c r="C9" s="350"/>
      <c r="D9" s="358">
        <v>440</v>
      </c>
      <c r="E9" s="358">
        <v>170</v>
      </c>
      <c r="F9" s="401">
        <v>12198</v>
      </c>
      <c r="G9" s="375">
        <v>0.38600000000000001</v>
      </c>
      <c r="H9" s="350"/>
      <c r="I9" s="358">
        <v>405</v>
      </c>
      <c r="J9" s="358">
        <v>270</v>
      </c>
      <c r="K9" s="401">
        <v>14252</v>
      </c>
      <c r="L9" s="375">
        <v>0.66700000000000004</v>
      </c>
      <c r="M9" s="350"/>
      <c r="N9" s="358"/>
      <c r="O9" s="358"/>
      <c r="P9" s="401"/>
      <c r="Q9" s="375"/>
    </row>
    <row r="10" spans="1:17" x14ac:dyDescent="0.25">
      <c r="A10" s="2">
        <v>3</v>
      </c>
      <c r="B10" s="351" t="s">
        <v>19</v>
      </c>
      <c r="C10" s="350"/>
      <c r="D10" s="360">
        <v>208</v>
      </c>
      <c r="E10" s="360">
        <v>129</v>
      </c>
      <c r="F10" s="402">
        <v>15940</v>
      </c>
      <c r="G10" s="372">
        <v>0.62</v>
      </c>
      <c r="H10" s="350"/>
      <c r="I10" s="360">
        <v>176</v>
      </c>
      <c r="J10" s="360">
        <v>112</v>
      </c>
      <c r="K10" s="402">
        <v>16855</v>
      </c>
      <c r="L10" s="372">
        <v>0.63600000000000001</v>
      </c>
      <c r="M10" s="350"/>
      <c r="N10" s="360"/>
      <c r="O10" s="360"/>
      <c r="P10" s="402"/>
      <c r="Q10" s="372"/>
    </row>
    <row r="11" spans="1:17" s="94" customFormat="1" x14ac:dyDescent="0.25">
      <c r="A11" s="94">
        <v>4</v>
      </c>
      <c r="B11" s="349" t="s">
        <v>12</v>
      </c>
      <c r="C11" s="350"/>
      <c r="D11" s="358">
        <v>50</v>
      </c>
      <c r="E11" s="358">
        <v>23</v>
      </c>
      <c r="F11" s="401">
        <v>15606</v>
      </c>
      <c r="G11" s="375">
        <v>0.46</v>
      </c>
      <c r="H11" s="350"/>
      <c r="I11" s="358">
        <v>760</v>
      </c>
      <c r="J11" s="358">
        <v>374</v>
      </c>
      <c r="K11" s="401">
        <v>15959</v>
      </c>
      <c r="L11" s="375">
        <v>0.49199999999999999</v>
      </c>
      <c r="M11" s="350"/>
      <c r="N11" s="358"/>
      <c r="O11" s="358"/>
      <c r="P11" s="401"/>
      <c r="Q11" s="375"/>
    </row>
    <row r="12" spans="1:17" x14ac:dyDescent="0.25">
      <c r="A12" s="2">
        <v>5</v>
      </c>
      <c r="B12" s="351" t="s">
        <v>30</v>
      </c>
      <c r="C12" s="350"/>
      <c r="D12" s="360">
        <v>350</v>
      </c>
      <c r="E12" s="360">
        <v>199</v>
      </c>
      <c r="F12" s="402">
        <v>11716</v>
      </c>
      <c r="G12" s="372">
        <v>0.56899999999999995</v>
      </c>
      <c r="H12" s="350"/>
      <c r="I12" s="360">
        <v>496</v>
      </c>
      <c r="J12" s="360">
        <v>305</v>
      </c>
      <c r="K12" s="402">
        <v>15327</v>
      </c>
      <c r="L12" s="372">
        <v>0.61499999999999999</v>
      </c>
      <c r="M12" s="350"/>
      <c r="N12" s="360"/>
      <c r="O12" s="360"/>
      <c r="P12" s="402"/>
      <c r="Q12" s="372"/>
    </row>
    <row r="13" spans="1:17" s="94" customFormat="1" x14ac:dyDescent="0.25">
      <c r="A13" s="94">
        <v>6</v>
      </c>
      <c r="B13" s="349" t="s">
        <v>38</v>
      </c>
      <c r="C13" s="350"/>
      <c r="D13" s="358">
        <v>452</v>
      </c>
      <c r="E13" s="358">
        <v>223</v>
      </c>
      <c r="F13" s="401">
        <v>15607</v>
      </c>
      <c r="G13" s="375">
        <v>0.49299999999999999</v>
      </c>
      <c r="H13" s="350"/>
      <c r="I13" s="358">
        <v>894</v>
      </c>
      <c r="J13" s="358">
        <v>512</v>
      </c>
      <c r="K13" s="401">
        <v>16839</v>
      </c>
      <c r="L13" s="375">
        <v>0.57299999999999995</v>
      </c>
      <c r="M13" s="350"/>
      <c r="N13" s="358"/>
      <c r="O13" s="358"/>
      <c r="P13" s="401"/>
      <c r="Q13" s="375"/>
    </row>
    <row r="14" spans="1:17" x14ac:dyDescent="0.25">
      <c r="A14" s="2">
        <v>7</v>
      </c>
      <c r="B14" s="351" t="s">
        <v>20</v>
      </c>
      <c r="C14" s="350"/>
      <c r="D14" s="360">
        <v>493</v>
      </c>
      <c r="E14" s="360">
        <v>206</v>
      </c>
      <c r="F14" s="402">
        <v>12514</v>
      </c>
      <c r="G14" s="372">
        <v>0.41799999999999998</v>
      </c>
      <c r="H14" s="350"/>
      <c r="I14" s="360">
        <v>349</v>
      </c>
      <c r="J14" s="360">
        <v>212</v>
      </c>
      <c r="K14" s="402">
        <v>16060</v>
      </c>
      <c r="L14" s="372">
        <v>0.60699999999999998</v>
      </c>
      <c r="M14" s="350"/>
      <c r="N14" s="360"/>
      <c r="O14" s="360"/>
      <c r="P14" s="402"/>
      <c r="Q14" s="372"/>
    </row>
    <row r="15" spans="1:17" s="94" customFormat="1" x14ac:dyDescent="0.25">
      <c r="A15" s="94">
        <v>8</v>
      </c>
      <c r="B15" s="349" t="s">
        <v>17</v>
      </c>
      <c r="C15" s="350"/>
      <c r="D15" s="358">
        <v>137</v>
      </c>
      <c r="E15" s="358">
        <v>79</v>
      </c>
      <c r="F15" s="401">
        <v>18603</v>
      </c>
      <c r="G15" s="375">
        <v>0.57699999999999996</v>
      </c>
      <c r="H15" s="350"/>
      <c r="I15" s="358">
        <v>211</v>
      </c>
      <c r="J15" s="358">
        <v>156</v>
      </c>
      <c r="K15" s="401">
        <v>18363</v>
      </c>
      <c r="L15" s="375">
        <v>0.73899999999999999</v>
      </c>
      <c r="M15" s="350"/>
      <c r="N15" s="358"/>
      <c r="O15" s="358"/>
      <c r="P15" s="401"/>
      <c r="Q15" s="375"/>
    </row>
    <row r="16" spans="1:17" x14ac:dyDescent="0.25">
      <c r="A16" s="2">
        <v>9</v>
      </c>
      <c r="B16" s="351" t="s">
        <v>24</v>
      </c>
      <c r="C16" s="350"/>
      <c r="D16" s="360">
        <v>592</v>
      </c>
      <c r="E16" s="360">
        <v>206</v>
      </c>
      <c r="F16" s="402">
        <v>11555</v>
      </c>
      <c r="G16" s="372">
        <v>0.34799999999999998</v>
      </c>
      <c r="H16" s="350"/>
      <c r="I16" s="360">
        <v>567</v>
      </c>
      <c r="J16" s="360">
        <v>297</v>
      </c>
      <c r="K16" s="402">
        <v>15973</v>
      </c>
      <c r="L16" s="372">
        <v>0.52400000000000002</v>
      </c>
      <c r="M16" s="350"/>
      <c r="N16" s="360"/>
      <c r="O16" s="360"/>
      <c r="P16" s="402"/>
      <c r="Q16" s="372"/>
    </row>
    <row r="17" spans="1:17" s="94" customFormat="1" x14ac:dyDescent="0.25">
      <c r="A17" s="94">
        <v>10</v>
      </c>
      <c r="B17" s="349" t="s">
        <v>31</v>
      </c>
      <c r="C17" s="350"/>
      <c r="D17" s="358">
        <v>182</v>
      </c>
      <c r="E17" s="358">
        <v>100</v>
      </c>
      <c r="F17" s="401">
        <v>10990</v>
      </c>
      <c r="G17" s="375">
        <v>0.54900000000000004</v>
      </c>
      <c r="H17" s="350"/>
      <c r="I17" s="358">
        <v>252</v>
      </c>
      <c r="J17" s="358">
        <v>171</v>
      </c>
      <c r="K17" s="401">
        <v>16119</v>
      </c>
      <c r="L17" s="375">
        <v>0.67900000000000005</v>
      </c>
      <c r="M17" s="350"/>
      <c r="N17" s="358"/>
      <c r="O17" s="358"/>
      <c r="P17" s="401"/>
      <c r="Q17" s="375"/>
    </row>
    <row r="18" spans="1:17" x14ac:dyDescent="0.25">
      <c r="A18" s="2">
        <v>11</v>
      </c>
      <c r="B18" s="351" t="s">
        <v>16</v>
      </c>
      <c r="C18" s="350"/>
      <c r="D18" s="360">
        <v>372</v>
      </c>
      <c r="E18" s="360">
        <v>162</v>
      </c>
      <c r="F18" s="402">
        <v>17161</v>
      </c>
      <c r="G18" s="372">
        <v>0.435</v>
      </c>
      <c r="H18" s="350"/>
      <c r="I18" s="360">
        <v>658</v>
      </c>
      <c r="J18" s="360">
        <v>369</v>
      </c>
      <c r="K18" s="402">
        <v>18116</v>
      </c>
      <c r="L18" s="372">
        <v>0.56100000000000005</v>
      </c>
      <c r="M18" s="350"/>
      <c r="N18" s="360"/>
      <c r="O18" s="360"/>
      <c r="P18" s="402"/>
      <c r="Q18" s="372"/>
    </row>
    <row r="19" spans="1:17" s="94" customFormat="1" x14ac:dyDescent="0.25">
      <c r="A19" s="94">
        <v>12</v>
      </c>
      <c r="B19" s="349" t="s">
        <v>10</v>
      </c>
      <c r="C19" s="350"/>
      <c r="D19" s="358">
        <v>106</v>
      </c>
      <c r="E19" s="358">
        <v>49</v>
      </c>
      <c r="F19" s="401">
        <v>15150</v>
      </c>
      <c r="G19" s="375">
        <v>0.46200000000000002</v>
      </c>
      <c r="H19" s="350"/>
      <c r="I19" s="358">
        <v>203</v>
      </c>
      <c r="J19" s="358">
        <v>121</v>
      </c>
      <c r="K19" s="401">
        <v>13186</v>
      </c>
      <c r="L19" s="375">
        <v>0.59599999999999997</v>
      </c>
      <c r="M19" s="350"/>
      <c r="N19" s="358"/>
      <c r="O19" s="358"/>
      <c r="P19" s="401"/>
      <c r="Q19" s="375"/>
    </row>
    <row r="20" spans="1:17" x14ac:dyDescent="0.25">
      <c r="A20" s="2">
        <v>13</v>
      </c>
      <c r="B20" s="351" t="s">
        <v>39</v>
      </c>
      <c r="C20" s="350"/>
      <c r="D20" s="360">
        <v>507</v>
      </c>
      <c r="E20" s="360">
        <v>236</v>
      </c>
      <c r="F20" s="402">
        <v>13883</v>
      </c>
      <c r="G20" s="372">
        <v>0.46500000000000002</v>
      </c>
      <c r="H20" s="350"/>
      <c r="I20" s="360">
        <v>609</v>
      </c>
      <c r="J20" s="360">
        <v>436</v>
      </c>
      <c r="K20" s="402">
        <v>18131</v>
      </c>
      <c r="L20" s="372">
        <v>0.71599999999999997</v>
      </c>
      <c r="M20" s="350"/>
      <c r="N20" s="360"/>
      <c r="O20" s="360"/>
      <c r="P20" s="402"/>
      <c r="Q20" s="372"/>
    </row>
    <row r="21" spans="1:17" s="94" customFormat="1" x14ac:dyDescent="0.25">
      <c r="A21" s="94">
        <v>14</v>
      </c>
      <c r="B21" s="349" t="s">
        <v>36</v>
      </c>
      <c r="C21" s="350"/>
      <c r="D21" s="358">
        <v>149</v>
      </c>
      <c r="E21" s="358">
        <v>106</v>
      </c>
      <c r="F21" s="401">
        <v>13134</v>
      </c>
      <c r="G21" s="375">
        <v>0.71099999999999997</v>
      </c>
      <c r="H21" s="350"/>
      <c r="I21" s="358">
        <v>178</v>
      </c>
      <c r="J21" s="358">
        <v>86</v>
      </c>
      <c r="K21" s="401">
        <v>14904</v>
      </c>
      <c r="L21" s="375">
        <v>0.48299999999999998</v>
      </c>
      <c r="M21" s="350"/>
      <c r="N21" s="358"/>
      <c r="O21" s="358"/>
      <c r="P21" s="401"/>
      <c r="Q21" s="375"/>
    </row>
    <row r="22" spans="1:17" x14ac:dyDescent="0.25">
      <c r="A22" s="2">
        <v>15</v>
      </c>
      <c r="B22" s="351" t="s">
        <v>37</v>
      </c>
      <c r="C22" s="350"/>
      <c r="D22" s="360">
        <v>1079</v>
      </c>
      <c r="E22" s="360">
        <v>542</v>
      </c>
      <c r="F22" s="402">
        <v>16449</v>
      </c>
      <c r="G22" s="372">
        <v>0.502</v>
      </c>
      <c r="H22" s="350"/>
      <c r="I22" s="360">
        <v>829</v>
      </c>
      <c r="J22" s="360">
        <v>524</v>
      </c>
      <c r="K22" s="402">
        <v>21403</v>
      </c>
      <c r="L22" s="372">
        <v>0.63200000000000001</v>
      </c>
      <c r="M22" s="350"/>
      <c r="N22" s="360"/>
      <c r="O22" s="360"/>
      <c r="P22" s="402"/>
      <c r="Q22" s="372"/>
    </row>
    <row r="23" spans="1:17" s="94" customFormat="1" x14ac:dyDescent="0.25">
      <c r="A23" s="94">
        <v>16</v>
      </c>
      <c r="B23" s="349" t="s">
        <v>26</v>
      </c>
      <c r="C23" s="350"/>
      <c r="D23" s="358">
        <v>389</v>
      </c>
      <c r="E23" s="358">
        <v>261</v>
      </c>
      <c r="F23" s="401">
        <v>12320</v>
      </c>
      <c r="G23" s="375">
        <v>0.67100000000000004</v>
      </c>
      <c r="H23" s="350"/>
      <c r="I23" s="358">
        <v>209</v>
      </c>
      <c r="J23" s="358">
        <v>155</v>
      </c>
      <c r="K23" s="401">
        <v>18187</v>
      </c>
      <c r="L23" s="375">
        <v>0.74199999999999999</v>
      </c>
      <c r="M23" s="350"/>
      <c r="N23" s="358"/>
      <c r="O23" s="358"/>
      <c r="P23" s="401"/>
      <c r="Q23" s="375"/>
    </row>
    <row r="24" spans="1:17" x14ac:dyDescent="0.25">
      <c r="A24" s="2">
        <v>17</v>
      </c>
      <c r="B24" s="351" t="s">
        <v>33</v>
      </c>
      <c r="C24" s="350"/>
      <c r="D24" s="360">
        <v>812</v>
      </c>
      <c r="E24" s="360">
        <v>284</v>
      </c>
      <c r="F24" s="402">
        <v>12100</v>
      </c>
      <c r="G24" s="372">
        <v>0.35</v>
      </c>
      <c r="H24" s="350"/>
      <c r="I24" s="360">
        <v>322</v>
      </c>
      <c r="J24" s="360">
        <v>235</v>
      </c>
      <c r="K24" s="402">
        <v>16962</v>
      </c>
      <c r="L24" s="372">
        <v>0.73</v>
      </c>
      <c r="M24" s="350"/>
      <c r="N24" s="360"/>
      <c r="O24" s="360"/>
      <c r="P24" s="402"/>
      <c r="Q24" s="372"/>
    </row>
    <row r="25" spans="1:17" s="94" customFormat="1" x14ac:dyDescent="0.25">
      <c r="A25" s="94">
        <v>18</v>
      </c>
      <c r="B25" s="349" t="s">
        <v>28</v>
      </c>
      <c r="C25" s="350"/>
      <c r="D25" s="358">
        <v>407</v>
      </c>
      <c r="E25" s="358">
        <v>278</v>
      </c>
      <c r="F25" s="401">
        <v>12944</v>
      </c>
      <c r="G25" s="375">
        <v>0.68300000000000005</v>
      </c>
      <c r="H25" s="350"/>
      <c r="I25" s="358">
        <v>909</v>
      </c>
      <c r="J25" s="358">
        <v>701</v>
      </c>
      <c r="K25" s="401">
        <v>18398</v>
      </c>
      <c r="L25" s="375">
        <v>0.77100000000000002</v>
      </c>
      <c r="M25" s="350"/>
      <c r="N25" s="358"/>
      <c r="O25" s="358"/>
      <c r="P25" s="401"/>
      <c r="Q25" s="375"/>
    </row>
    <row r="26" spans="1:17" x14ac:dyDescent="0.25">
      <c r="A26" s="2">
        <v>19</v>
      </c>
      <c r="B26" s="351" t="s">
        <v>15</v>
      </c>
      <c r="C26" s="350"/>
      <c r="D26" s="360">
        <v>152</v>
      </c>
      <c r="E26" s="360">
        <v>82</v>
      </c>
      <c r="F26" s="402">
        <v>13317</v>
      </c>
      <c r="G26" s="372">
        <v>0.53900000000000003</v>
      </c>
      <c r="H26" s="350"/>
      <c r="I26" s="360">
        <v>977</v>
      </c>
      <c r="J26" s="360">
        <v>505</v>
      </c>
      <c r="K26" s="402">
        <v>15196</v>
      </c>
      <c r="L26" s="372">
        <v>0.51700000000000002</v>
      </c>
      <c r="M26" s="350"/>
      <c r="N26" s="360"/>
      <c r="O26" s="360"/>
      <c r="P26" s="402"/>
      <c r="Q26" s="372"/>
    </row>
    <row r="27" spans="1:17" s="94" customFormat="1" x14ac:dyDescent="0.25">
      <c r="A27" s="94">
        <v>20</v>
      </c>
      <c r="B27" s="349" t="s">
        <v>13</v>
      </c>
      <c r="C27" s="350"/>
      <c r="D27" s="358">
        <v>599</v>
      </c>
      <c r="E27" s="358">
        <v>311</v>
      </c>
      <c r="F27" s="401">
        <v>14267</v>
      </c>
      <c r="G27" s="375">
        <v>0.51900000000000002</v>
      </c>
      <c r="H27" s="350"/>
      <c r="I27" s="358">
        <v>736</v>
      </c>
      <c r="J27" s="358">
        <v>414</v>
      </c>
      <c r="K27" s="401">
        <v>16598</v>
      </c>
      <c r="L27" s="375">
        <v>0.56299999999999994</v>
      </c>
      <c r="M27" s="350"/>
      <c r="N27" s="358"/>
      <c r="O27" s="358"/>
      <c r="P27" s="401"/>
      <c r="Q27" s="375"/>
    </row>
    <row r="28" spans="1:17" x14ac:dyDescent="0.25">
      <c r="A28" s="2">
        <v>21</v>
      </c>
      <c r="B28" s="351" t="s">
        <v>35</v>
      </c>
      <c r="C28" s="350"/>
      <c r="D28" s="360">
        <v>532</v>
      </c>
      <c r="E28" s="360">
        <v>242</v>
      </c>
      <c r="F28" s="402">
        <v>12097</v>
      </c>
      <c r="G28" s="372">
        <v>0.45500000000000002</v>
      </c>
      <c r="H28" s="350"/>
      <c r="I28" s="360">
        <v>580</v>
      </c>
      <c r="J28" s="360">
        <v>473</v>
      </c>
      <c r="K28" s="402">
        <v>20222</v>
      </c>
      <c r="L28" s="372">
        <v>0.81599999999999995</v>
      </c>
      <c r="M28" s="350"/>
      <c r="N28" s="360"/>
      <c r="O28" s="360"/>
      <c r="P28" s="402"/>
      <c r="Q28" s="372"/>
    </row>
    <row r="29" spans="1:17" s="94" customFormat="1" x14ac:dyDescent="0.25">
      <c r="A29" s="94">
        <v>22</v>
      </c>
      <c r="B29" s="349" t="s">
        <v>25</v>
      </c>
      <c r="C29" s="350"/>
      <c r="D29" s="358">
        <v>261</v>
      </c>
      <c r="E29" s="358">
        <v>150</v>
      </c>
      <c r="F29" s="401">
        <v>13312</v>
      </c>
      <c r="G29" s="375">
        <v>0.57499999999999996</v>
      </c>
      <c r="H29" s="350"/>
      <c r="I29" s="358">
        <v>140</v>
      </c>
      <c r="J29" s="358">
        <v>114</v>
      </c>
      <c r="K29" s="401">
        <v>20999</v>
      </c>
      <c r="L29" s="375">
        <v>0.81399999999999995</v>
      </c>
      <c r="M29" s="350"/>
      <c r="N29" s="358"/>
      <c r="O29" s="358"/>
      <c r="P29" s="401"/>
      <c r="Q29" s="375"/>
    </row>
    <row r="30" spans="1:17" x14ac:dyDescent="0.25">
      <c r="A30" s="2">
        <v>23</v>
      </c>
      <c r="B30" s="351" t="s">
        <v>21</v>
      </c>
      <c r="C30" s="350"/>
      <c r="D30" s="360">
        <v>168</v>
      </c>
      <c r="E30" s="360">
        <v>122</v>
      </c>
      <c r="F30" s="402">
        <v>16314</v>
      </c>
      <c r="G30" s="372">
        <v>0.72599999999999998</v>
      </c>
      <c r="H30" s="350"/>
      <c r="I30" s="360">
        <v>35</v>
      </c>
      <c r="J30" s="360">
        <v>20</v>
      </c>
      <c r="K30" s="402">
        <v>14816</v>
      </c>
      <c r="L30" s="372">
        <v>0.57099999999999995</v>
      </c>
      <c r="M30" s="350"/>
      <c r="N30" s="360"/>
      <c r="O30" s="360"/>
      <c r="P30" s="402"/>
      <c r="Q30" s="372"/>
    </row>
    <row r="31" spans="1:17" s="94" customFormat="1" x14ac:dyDescent="0.25">
      <c r="A31" s="94">
        <v>24</v>
      </c>
      <c r="B31" s="349" t="s">
        <v>14</v>
      </c>
      <c r="C31" s="350"/>
      <c r="D31" s="358">
        <v>66</v>
      </c>
      <c r="E31" s="358">
        <v>40</v>
      </c>
      <c r="F31" s="401">
        <v>9211</v>
      </c>
      <c r="G31" s="375">
        <v>0.60599999999999998</v>
      </c>
      <c r="H31" s="350"/>
      <c r="I31" s="358">
        <v>45</v>
      </c>
      <c r="J31" s="358">
        <v>18</v>
      </c>
      <c r="K31" s="401">
        <v>12851</v>
      </c>
      <c r="L31" s="375">
        <v>0.4</v>
      </c>
      <c r="M31" s="350"/>
      <c r="N31" s="358"/>
      <c r="O31" s="358"/>
      <c r="P31" s="401"/>
      <c r="Q31" s="375"/>
    </row>
    <row r="32" spans="1:17" x14ac:dyDescent="0.25">
      <c r="A32" s="2">
        <v>25</v>
      </c>
      <c r="B32" s="351" t="s">
        <v>32</v>
      </c>
      <c r="C32" s="350"/>
      <c r="D32" s="360">
        <v>591</v>
      </c>
      <c r="E32" s="360">
        <v>350</v>
      </c>
      <c r="F32" s="402">
        <v>14960</v>
      </c>
      <c r="G32" s="372">
        <v>0.59199999999999997</v>
      </c>
      <c r="H32" s="350"/>
      <c r="I32" s="360">
        <v>507</v>
      </c>
      <c r="J32" s="360">
        <v>361</v>
      </c>
      <c r="K32" s="402">
        <v>17804</v>
      </c>
      <c r="L32" s="372">
        <v>0.71199999999999997</v>
      </c>
      <c r="M32" s="350"/>
      <c r="N32" s="360"/>
      <c r="O32" s="360"/>
      <c r="P32" s="402"/>
      <c r="Q32" s="372"/>
    </row>
    <row r="33" spans="1:17" s="94" customFormat="1" x14ac:dyDescent="0.25">
      <c r="A33" s="94">
        <v>26</v>
      </c>
      <c r="B33" s="349" t="s">
        <v>29</v>
      </c>
      <c r="C33" s="350"/>
      <c r="D33" s="358">
        <v>235</v>
      </c>
      <c r="E33" s="358">
        <v>139</v>
      </c>
      <c r="F33" s="401">
        <v>11655</v>
      </c>
      <c r="G33" s="375">
        <v>0.59099999999999997</v>
      </c>
      <c r="H33" s="350"/>
      <c r="I33" s="358">
        <v>335</v>
      </c>
      <c r="J33" s="358">
        <v>222</v>
      </c>
      <c r="K33" s="401">
        <v>18191</v>
      </c>
      <c r="L33" s="375">
        <v>0.66300000000000003</v>
      </c>
      <c r="M33" s="350"/>
      <c r="N33" s="358"/>
      <c r="O33" s="358"/>
      <c r="P33" s="401"/>
      <c r="Q33" s="375"/>
    </row>
    <row r="34" spans="1:17" x14ac:dyDescent="0.25">
      <c r="A34" s="2">
        <v>27</v>
      </c>
      <c r="B34" s="351" t="s">
        <v>34</v>
      </c>
      <c r="C34" s="350"/>
      <c r="D34" s="360">
        <v>232</v>
      </c>
      <c r="E34" s="360">
        <v>135</v>
      </c>
      <c r="F34" s="402">
        <v>12894</v>
      </c>
      <c r="G34" s="372">
        <v>0.58199999999999996</v>
      </c>
      <c r="H34" s="350"/>
      <c r="I34" s="360">
        <v>817</v>
      </c>
      <c r="J34" s="360">
        <v>502</v>
      </c>
      <c r="K34" s="402">
        <v>14656</v>
      </c>
      <c r="L34" s="372">
        <v>0.61399999999999999</v>
      </c>
      <c r="M34" s="350"/>
      <c r="N34" s="360"/>
      <c r="O34" s="360"/>
      <c r="P34" s="402"/>
      <c r="Q34" s="372"/>
    </row>
    <row r="35" spans="1:17" s="94" customFormat="1" x14ac:dyDescent="0.25">
      <c r="A35" s="94">
        <v>28</v>
      </c>
      <c r="B35" s="349" t="s">
        <v>22</v>
      </c>
      <c r="C35" s="350"/>
      <c r="D35" s="358">
        <v>347</v>
      </c>
      <c r="E35" s="358">
        <v>210</v>
      </c>
      <c r="F35" s="401">
        <v>11414</v>
      </c>
      <c r="G35" s="375">
        <v>0.60499999999999998</v>
      </c>
      <c r="H35" s="350"/>
      <c r="I35" s="358">
        <v>454</v>
      </c>
      <c r="J35" s="358">
        <v>314</v>
      </c>
      <c r="K35" s="401">
        <v>14949</v>
      </c>
      <c r="L35" s="375">
        <v>0.69199999999999995</v>
      </c>
      <c r="M35" s="350"/>
      <c r="N35" s="358"/>
      <c r="O35" s="358"/>
      <c r="P35" s="401"/>
      <c r="Q35" s="375"/>
    </row>
    <row r="36" spans="1:17" x14ac:dyDescent="0.25">
      <c r="A36" s="2">
        <v>29</v>
      </c>
      <c r="B36" s="351" t="s">
        <v>23</v>
      </c>
      <c r="C36" s="350"/>
      <c r="D36" s="360">
        <v>600</v>
      </c>
      <c r="E36" s="360">
        <v>236</v>
      </c>
      <c r="F36" s="402">
        <v>15378</v>
      </c>
      <c r="G36" s="372">
        <v>0.39300000000000002</v>
      </c>
      <c r="H36" s="350"/>
      <c r="I36" s="360">
        <v>385</v>
      </c>
      <c r="J36" s="360">
        <v>262</v>
      </c>
      <c r="K36" s="402">
        <v>18901</v>
      </c>
      <c r="L36" s="372">
        <v>0.68100000000000005</v>
      </c>
      <c r="M36" s="350"/>
      <c r="N36" s="360"/>
      <c r="O36" s="360"/>
      <c r="P36" s="402"/>
      <c r="Q36" s="372"/>
    </row>
    <row r="37" spans="1:17" s="94" customFormat="1" x14ac:dyDescent="0.25">
      <c r="A37" s="94">
        <v>30</v>
      </c>
      <c r="B37" s="349" t="s">
        <v>27</v>
      </c>
      <c r="C37" s="350"/>
      <c r="D37" s="358">
        <v>234</v>
      </c>
      <c r="E37" s="358">
        <v>156</v>
      </c>
      <c r="F37" s="401">
        <v>16241</v>
      </c>
      <c r="G37" s="375">
        <v>0.66700000000000004</v>
      </c>
      <c r="H37" s="350"/>
      <c r="I37" s="358">
        <v>380</v>
      </c>
      <c r="J37" s="358">
        <v>277</v>
      </c>
      <c r="K37" s="401">
        <v>17079</v>
      </c>
      <c r="L37" s="375">
        <v>0.72899999999999998</v>
      </c>
      <c r="M37" s="350"/>
      <c r="N37" s="358"/>
      <c r="O37" s="358"/>
      <c r="P37" s="401"/>
      <c r="Q37" s="375"/>
    </row>
    <row r="38" spans="1:17" x14ac:dyDescent="0.25">
      <c r="A38" s="2">
        <v>31</v>
      </c>
      <c r="B38" s="351" t="s">
        <v>11</v>
      </c>
      <c r="C38" s="350"/>
      <c r="D38" s="360">
        <v>27</v>
      </c>
      <c r="E38" s="360">
        <v>20</v>
      </c>
      <c r="F38" s="402">
        <v>14610</v>
      </c>
      <c r="G38" s="372">
        <v>0.74099999999999999</v>
      </c>
      <c r="H38" s="350"/>
      <c r="I38" s="360">
        <v>133</v>
      </c>
      <c r="J38" s="360">
        <v>96</v>
      </c>
      <c r="K38" s="402">
        <v>14610</v>
      </c>
      <c r="L38" s="372">
        <v>0.72199999999999998</v>
      </c>
      <c r="M38" s="350"/>
      <c r="N38" s="360"/>
      <c r="O38" s="360"/>
      <c r="P38" s="402"/>
      <c r="Q38" s="372"/>
    </row>
    <row r="39" spans="1:17" x14ac:dyDescent="0.25">
      <c r="A39" s="2">
        <v>33</v>
      </c>
      <c r="B39" s="347"/>
      <c r="C39" s="348"/>
      <c r="D39" s="362"/>
      <c r="E39" s="362"/>
      <c r="F39" s="390"/>
      <c r="G39" s="379"/>
      <c r="H39" s="348"/>
      <c r="I39" s="362"/>
      <c r="J39" s="362"/>
      <c r="K39" s="390"/>
      <c r="L39" s="379"/>
      <c r="M39" s="348"/>
      <c r="N39" s="362"/>
      <c r="O39" s="362"/>
      <c r="P39" s="390"/>
      <c r="Q39" s="379"/>
    </row>
    <row r="40" spans="1:17" s="107" customFormat="1" x14ac:dyDescent="0.25">
      <c r="A40" s="107">
        <v>34</v>
      </c>
      <c r="B40" s="352" t="s">
        <v>3</v>
      </c>
      <c r="C40" s="348"/>
      <c r="D40" s="364"/>
      <c r="E40" s="364"/>
      <c r="F40" s="391"/>
      <c r="G40" s="382"/>
      <c r="H40" s="348"/>
      <c r="I40" s="364"/>
      <c r="J40" s="364"/>
      <c r="K40" s="391"/>
      <c r="L40" s="382"/>
      <c r="M40" s="348"/>
      <c r="N40" s="364"/>
      <c r="O40" s="364"/>
      <c r="P40" s="391"/>
      <c r="Q40" s="382"/>
    </row>
    <row r="41" spans="1:17" x14ac:dyDescent="0.25">
      <c r="A41" s="2">
        <v>35</v>
      </c>
      <c r="B41" s="351" t="s">
        <v>4</v>
      </c>
      <c r="C41" s="350"/>
      <c r="D41" s="360"/>
      <c r="E41" s="360"/>
      <c r="F41" s="402"/>
      <c r="G41" s="372"/>
      <c r="H41" s="350"/>
      <c r="I41" s="360"/>
      <c r="J41" s="360"/>
      <c r="K41" s="402"/>
      <c r="L41" s="372"/>
      <c r="M41" s="350"/>
      <c r="N41" s="360">
        <v>720</v>
      </c>
      <c r="O41" s="360">
        <v>525</v>
      </c>
      <c r="P41" s="402">
        <v>21839</v>
      </c>
      <c r="Q41" s="372">
        <v>0.72916666666666663</v>
      </c>
    </row>
    <row r="42" spans="1:17" s="94" customFormat="1" x14ac:dyDescent="0.25">
      <c r="A42" s="94">
        <v>36</v>
      </c>
      <c r="B42" s="349" t="s">
        <v>9</v>
      </c>
      <c r="C42" s="350"/>
      <c r="D42" s="358"/>
      <c r="E42" s="358"/>
      <c r="F42" s="401"/>
      <c r="G42" s="375"/>
      <c r="H42" s="350"/>
      <c r="I42" s="358"/>
      <c r="J42" s="358"/>
      <c r="K42" s="401"/>
      <c r="L42" s="375"/>
      <c r="M42" s="350"/>
      <c r="N42" s="358">
        <v>1498</v>
      </c>
      <c r="O42" s="358">
        <v>897</v>
      </c>
      <c r="P42" s="401">
        <v>27360</v>
      </c>
      <c r="Q42" s="375">
        <v>0.59879839786381839</v>
      </c>
    </row>
    <row r="43" spans="1:17" x14ac:dyDescent="0.25">
      <c r="A43" s="2">
        <v>37</v>
      </c>
      <c r="B43" s="351" t="s">
        <v>487</v>
      </c>
      <c r="C43" s="350"/>
      <c r="D43" s="360"/>
      <c r="E43" s="360"/>
      <c r="F43" s="402"/>
      <c r="G43" s="372"/>
      <c r="H43" s="350"/>
      <c r="I43" s="360"/>
      <c r="J43" s="360"/>
      <c r="K43" s="402"/>
      <c r="L43" s="372"/>
      <c r="M43" s="350"/>
      <c r="N43" s="360">
        <v>2181</v>
      </c>
      <c r="O43" s="360">
        <v>1590</v>
      </c>
      <c r="P43" s="402">
        <v>21974</v>
      </c>
      <c r="Q43" s="372">
        <v>0.72902338376891329</v>
      </c>
    </row>
    <row r="44" spans="1:17" s="94" customFormat="1" x14ac:dyDescent="0.25">
      <c r="A44" s="94">
        <v>38</v>
      </c>
      <c r="B44" s="349" t="s">
        <v>488</v>
      </c>
      <c r="C44" s="350"/>
      <c r="D44" s="358"/>
      <c r="E44" s="358"/>
      <c r="F44" s="401"/>
      <c r="G44" s="375"/>
      <c r="H44" s="350"/>
      <c r="I44" s="358"/>
      <c r="J44" s="358"/>
      <c r="K44" s="401"/>
      <c r="L44" s="375"/>
      <c r="M44" s="350"/>
      <c r="N44" s="358">
        <v>1229</v>
      </c>
      <c r="O44" s="358">
        <v>925</v>
      </c>
      <c r="P44" s="401">
        <v>24041</v>
      </c>
      <c r="Q44" s="375">
        <v>0.75264442636289663</v>
      </c>
    </row>
    <row r="45" spans="1:17" x14ac:dyDescent="0.25">
      <c r="A45" s="2">
        <v>39</v>
      </c>
      <c r="B45" s="351" t="s">
        <v>6</v>
      </c>
      <c r="C45" s="350"/>
      <c r="D45" s="360"/>
      <c r="E45" s="360"/>
      <c r="F45" s="402"/>
      <c r="G45" s="372"/>
      <c r="H45" s="350"/>
      <c r="I45" s="360"/>
      <c r="J45" s="360"/>
      <c r="K45" s="402"/>
      <c r="L45" s="372"/>
      <c r="M45" s="350"/>
      <c r="N45" s="360">
        <v>2330</v>
      </c>
      <c r="O45" s="360">
        <v>1609</v>
      </c>
      <c r="P45" s="402">
        <v>24990</v>
      </c>
      <c r="Q45" s="372">
        <v>0.69055793991416314</v>
      </c>
    </row>
    <row r="46" spans="1:17" s="94" customFormat="1" x14ac:dyDescent="0.25">
      <c r="A46" s="94">
        <v>40</v>
      </c>
      <c r="B46" s="349" t="s">
        <v>8</v>
      </c>
      <c r="C46" s="350"/>
      <c r="D46" s="358"/>
      <c r="E46" s="358"/>
      <c r="F46" s="401"/>
      <c r="G46" s="375"/>
      <c r="H46" s="350"/>
      <c r="I46" s="358"/>
      <c r="J46" s="358"/>
      <c r="K46" s="401"/>
      <c r="L46" s="375"/>
      <c r="M46" s="350"/>
      <c r="N46" s="358">
        <v>486</v>
      </c>
      <c r="O46" s="358">
        <v>340</v>
      </c>
      <c r="P46" s="401">
        <v>22633</v>
      </c>
      <c r="Q46" s="375">
        <v>0.69958847736625518</v>
      </c>
    </row>
    <row r="47" spans="1:17" x14ac:dyDescent="0.25">
      <c r="A47" s="2">
        <v>41</v>
      </c>
      <c r="B47" s="351" t="s">
        <v>7</v>
      </c>
      <c r="C47" s="350"/>
      <c r="D47" s="360"/>
      <c r="E47" s="360"/>
      <c r="F47" s="402"/>
      <c r="G47" s="372"/>
      <c r="H47" s="350"/>
      <c r="I47" s="360"/>
      <c r="J47" s="360"/>
      <c r="K47" s="402"/>
      <c r="L47" s="372"/>
      <c r="M47" s="350"/>
      <c r="N47" s="360">
        <v>1433</v>
      </c>
      <c r="O47" s="360">
        <v>991</v>
      </c>
      <c r="P47" s="402">
        <v>22641</v>
      </c>
      <c r="Q47" s="372">
        <v>0.69155617585484996</v>
      </c>
    </row>
    <row r="48" spans="1:17" x14ac:dyDescent="0.25">
      <c r="A48" s="2">
        <v>43</v>
      </c>
      <c r="B48" s="351"/>
      <c r="C48" s="350"/>
      <c r="D48" s="360"/>
      <c r="E48" s="360"/>
      <c r="F48" s="402"/>
      <c r="G48" s="372"/>
      <c r="H48" s="350"/>
      <c r="I48" s="360"/>
      <c r="J48" s="360"/>
      <c r="K48" s="402"/>
      <c r="L48" s="372"/>
      <c r="M48" s="350"/>
      <c r="N48" s="360"/>
      <c r="O48" s="360"/>
      <c r="P48" s="402"/>
      <c r="Q48" s="372"/>
    </row>
    <row r="49" spans="1:17" s="107" customFormat="1" x14ac:dyDescent="0.25">
      <c r="A49" s="107">
        <v>44</v>
      </c>
      <c r="B49" s="352" t="s">
        <v>40</v>
      </c>
      <c r="C49" s="348"/>
      <c r="D49" s="364"/>
      <c r="E49" s="364"/>
      <c r="F49" s="391"/>
      <c r="G49" s="382"/>
      <c r="H49" s="348"/>
      <c r="I49" s="364"/>
      <c r="J49" s="364"/>
      <c r="K49" s="391"/>
      <c r="L49" s="382"/>
      <c r="M49" s="348"/>
      <c r="N49" s="364"/>
      <c r="O49" s="364"/>
      <c r="P49" s="391"/>
      <c r="Q49" s="382"/>
    </row>
    <row r="50" spans="1:17" x14ac:dyDescent="0.25">
      <c r="A50" s="2">
        <v>45</v>
      </c>
      <c r="B50" s="351" t="s">
        <v>608</v>
      </c>
      <c r="C50" s="350"/>
      <c r="D50" s="360"/>
      <c r="E50" s="360"/>
      <c r="F50" s="402"/>
      <c r="G50" s="372"/>
      <c r="H50" s="350"/>
      <c r="I50" s="360"/>
      <c r="J50" s="360"/>
      <c r="K50" s="402"/>
      <c r="L50" s="372"/>
      <c r="M50" s="350"/>
      <c r="N50" s="360">
        <v>190</v>
      </c>
      <c r="O50" s="360">
        <v>150.1</v>
      </c>
      <c r="P50" s="402">
        <v>23672.573333333334</v>
      </c>
      <c r="Q50" s="372">
        <v>0.79</v>
      </c>
    </row>
    <row r="51" spans="1:17" s="94" customFormat="1" x14ac:dyDescent="0.25">
      <c r="A51" s="94">
        <v>46</v>
      </c>
      <c r="B51" s="349" t="s">
        <v>609</v>
      </c>
      <c r="C51" s="350"/>
      <c r="D51" s="358"/>
      <c r="E51" s="358"/>
      <c r="F51" s="401"/>
      <c r="G51" s="375"/>
      <c r="H51" s="350"/>
      <c r="I51" s="358"/>
      <c r="J51" s="358"/>
      <c r="K51" s="401"/>
      <c r="L51" s="375"/>
      <c r="M51" s="350"/>
      <c r="N51" s="358">
        <v>1725</v>
      </c>
      <c r="O51" s="358">
        <v>1311</v>
      </c>
      <c r="P51" s="401">
        <v>29056.082123758595</v>
      </c>
      <c r="Q51" s="375">
        <v>0.76</v>
      </c>
    </row>
    <row r="52" spans="1:17" x14ac:dyDescent="0.25">
      <c r="A52" s="2">
        <v>47</v>
      </c>
      <c r="B52" s="351" t="s">
        <v>610</v>
      </c>
      <c r="C52" s="350"/>
      <c r="D52" s="360"/>
      <c r="E52" s="360"/>
      <c r="F52" s="402"/>
      <c r="G52" s="372"/>
      <c r="H52" s="350"/>
      <c r="I52" s="360"/>
      <c r="J52" s="360"/>
      <c r="K52" s="402"/>
      <c r="L52" s="372"/>
      <c r="M52" s="350"/>
      <c r="N52" s="360">
        <v>296</v>
      </c>
      <c r="O52" s="360">
        <v>213.12</v>
      </c>
      <c r="P52" s="402">
        <v>23435.452830188678</v>
      </c>
      <c r="Q52" s="372">
        <v>0.72</v>
      </c>
    </row>
    <row r="53" spans="1:17" s="94" customFormat="1" x14ac:dyDescent="0.25">
      <c r="A53" s="94">
        <v>48</v>
      </c>
      <c r="B53" s="349" t="s">
        <v>611</v>
      </c>
      <c r="C53" s="350"/>
      <c r="D53" s="358"/>
      <c r="E53" s="358"/>
      <c r="F53" s="401"/>
      <c r="G53" s="375"/>
      <c r="H53" s="350"/>
      <c r="I53" s="358"/>
      <c r="J53" s="358"/>
      <c r="K53" s="401"/>
      <c r="L53" s="375"/>
      <c r="M53" s="350"/>
      <c r="N53" s="358"/>
      <c r="O53" s="358"/>
      <c r="P53" s="401"/>
      <c r="Q53" s="375"/>
    </row>
    <row r="54" spans="1:17" x14ac:dyDescent="0.25">
      <c r="A54" s="2">
        <v>49</v>
      </c>
      <c r="B54" s="351" t="s">
        <v>612</v>
      </c>
      <c r="C54" s="350"/>
      <c r="D54" s="360"/>
      <c r="E54" s="360"/>
      <c r="F54" s="402"/>
      <c r="G54" s="372"/>
      <c r="H54" s="350"/>
      <c r="I54" s="360"/>
      <c r="J54" s="360"/>
      <c r="K54" s="402"/>
      <c r="L54" s="372"/>
      <c r="M54" s="350"/>
      <c r="N54" s="360">
        <v>6758</v>
      </c>
      <c r="O54" s="360">
        <v>4325.12</v>
      </c>
      <c r="P54" s="402">
        <v>26363.18844700461</v>
      </c>
      <c r="Q54" s="372">
        <v>0.64</v>
      </c>
    </row>
    <row r="55" spans="1:17" x14ac:dyDescent="0.25">
      <c r="A55" s="2">
        <v>51</v>
      </c>
      <c r="B55" s="351"/>
      <c r="C55" s="350"/>
      <c r="D55" s="360"/>
      <c r="E55" s="360"/>
      <c r="F55" s="402"/>
      <c r="G55" s="372"/>
      <c r="H55" s="350"/>
      <c r="I55" s="360"/>
      <c r="J55" s="360"/>
      <c r="K55" s="402"/>
      <c r="L55" s="372"/>
      <c r="M55" s="350"/>
      <c r="N55" s="360"/>
      <c r="O55" s="360"/>
      <c r="P55" s="402"/>
      <c r="Q55" s="372"/>
    </row>
    <row r="56" spans="1:17" s="107" customFormat="1" x14ac:dyDescent="0.25">
      <c r="A56" s="107">
        <v>52</v>
      </c>
      <c r="B56" s="352" t="s">
        <v>145</v>
      </c>
      <c r="C56" s="348"/>
      <c r="D56" s="364"/>
      <c r="E56" s="364"/>
      <c r="F56" s="391"/>
      <c r="G56" s="382"/>
      <c r="H56" s="348"/>
      <c r="I56" s="364"/>
      <c r="J56" s="364"/>
      <c r="K56" s="391"/>
      <c r="L56" s="382"/>
      <c r="M56" s="348"/>
      <c r="N56" s="364"/>
      <c r="O56" s="364"/>
      <c r="P56" s="391"/>
      <c r="Q56" s="382"/>
    </row>
    <row r="57" spans="1:17" x14ac:dyDescent="0.25">
      <c r="A57" s="2">
        <v>53</v>
      </c>
      <c r="B57" s="351" t="s">
        <v>138</v>
      </c>
      <c r="C57" s="350"/>
      <c r="D57" s="360"/>
      <c r="E57" s="360"/>
      <c r="F57" s="402"/>
      <c r="G57" s="372"/>
      <c r="H57" s="350"/>
      <c r="I57" s="360"/>
      <c r="J57" s="360"/>
      <c r="K57" s="402"/>
      <c r="L57" s="372"/>
      <c r="M57" s="350"/>
      <c r="N57" s="360"/>
      <c r="O57" s="360"/>
      <c r="P57" s="402"/>
      <c r="Q57" s="372"/>
    </row>
    <row r="58" spans="1:17" s="94" customFormat="1" x14ac:dyDescent="0.25">
      <c r="A58" s="94">
        <v>54</v>
      </c>
      <c r="B58" s="349" t="s">
        <v>139</v>
      </c>
      <c r="C58" s="350"/>
      <c r="D58" s="358"/>
      <c r="E58" s="358"/>
      <c r="F58" s="401"/>
      <c r="G58" s="375"/>
      <c r="H58" s="350"/>
      <c r="I58" s="358"/>
      <c r="J58" s="358"/>
      <c r="K58" s="401"/>
      <c r="L58" s="375"/>
      <c r="M58" s="350"/>
      <c r="N58" s="358"/>
      <c r="O58" s="358"/>
      <c r="P58" s="401"/>
      <c r="Q58" s="375"/>
    </row>
    <row r="59" spans="1:17" s="94" customFormat="1" x14ac:dyDescent="0.25">
      <c r="A59" s="94">
        <v>56</v>
      </c>
      <c r="B59" s="351"/>
      <c r="C59" s="350"/>
      <c r="D59" s="360"/>
      <c r="E59" s="360"/>
      <c r="F59" s="402"/>
      <c r="G59" s="372"/>
      <c r="H59" s="350"/>
      <c r="I59" s="360"/>
      <c r="J59" s="360"/>
      <c r="K59" s="402"/>
      <c r="L59" s="372"/>
      <c r="M59" s="350"/>
      <c r="N59" s="360"/>
      <c r="O59" s="360"/>
      <c r="P59" s="402"/>
      <c r="Q59" s="372"/>
    </row>
    <row r="60" spans="1:17" s="15" customFormat="1" x14ac:dyDescent="0.25">
      <c r="A60" s="15">
        <v>57</v>
      </c>
      <c r="B60" s="347" t="s">
        <v>148</v>
      </c>
      <c r="C60" s="348"/>
      <c r="D60" s="362"/>
      <c r="E60" s="362"/>
      <c r="F60" s="390"/>
      <c r="G60" s="379"/>
      <c r="H60" s="348"/>
      <c r="I60" s="362"/>
      <c r="J60" s="362"/>
      <c r="K60" s="390"/>
      <c r="L60" s="379"/>
      <c r="M60" s="348"/>
      <c r="N60" s="362"/>
      <c r="O60" s="362"/>
      <c r="P60" s="390"/>
      <c r="Q60" s="379"/>
    </row>
    <row r="61" spans="1:17" s="94" customFormat="1" x14ac:dyDescent="0.25">
      <c r="A61" s="94">
        <v>58</v>
      </c>
      <c r="B61" s="349" t="s">
        <v>46</v>
      </c>
      <c r="C61" s="350"/>
      <c r="D61" s="358"/>
      <c r="E61" s="358"/>
      <c r="F61" s="401"/>
      <c r="G61" s="375"/>
      <c r="H61" s="350"/>
      <c r="I61" s="358"/>
      <c r="J61" s="358"/>
      <c r="K61" s="401"/>
      <c r="L61" s="375"/>
      <c r="M61" s="350"/>
      <c r="N61" s="358">
        <v>627</v>
      </c>
      <c r="O61" s="358">
        <v>502</v>
      </c>
      <c r="P61" s="401">
        <v>24408</v>
      </c>
      <c r="Q61" s="375">
        <v>0.8</v>
      </c>
    </row>
    <row r="62" spans="1:17" x14ac:dyDescent="0.25">
      <c r="A62" s="2">
        <v>59</v>
      </c>
      <c r="B62" s="351" t="s">
        <v>64</v>
      </c>
      <c r="C62" s="350"/>
      <c r="D62" s="360"/>
      <c r="E62" s="360"/>
      <c r="F62" s="402"/>
      <c r="G62" s="372"/>
      <c r="H62" s="350"/>
      <c r="I62" s="360"/>
      <c r="J62" s="360"/>
      <c r="K62" s="402"/>
      <c r="L62" s="372"/>
      <c r="M62" s="350"/>
      <c r="N62" s="360">
        <v>137</v>
      </c>
      <c r="O62" s="360">
        <v>111</v>
      </c>
      <c r="P62" s="402">
        <v>26519</v>
      </c>
      <c r="Q62" s="372">
        <v>0.81</v>
      </c>
    </row>
    <row r="63" spans="1:17" s="94" customFormat="1" x14ac:dyDescent="0.25">
      <c r="A63" s="94">
        <v>60</v>
      </c>
      <c r="B63" s="349" t="s">
        <v>47</v>
      </c>
      <c r="C63" s="350"/>
      <c r="D63" s="358"/>
      <c r="E63" s="358"/>
      <c r="F63" s="401"/>
      <c r="G63" s="375"/>
      <c r="H63" s="350"/>
      <c r="I63" s="358">
        <v>16</v>
      </c>
      <c r="J63" s="358">
        <v>9</v>
      </c>
      <c r="K63" s="401">
        <v>23751</v>
      </c>
      <c r="L63" s="375">
        <v>0.56000000000000005</v>
      </c>
      <c r="M63" s="350"/>
      <c r="N63" s="358">
        <v>839</v>
      </c>
      <c r="O63" s="358">
        <v>611</v>
      </c>
      <c r="P63" s="401">
        <v>29858</v>
      </c>
      <c r="Q63" s="375">
        <v>0.73</v>
      </c>
    </row>
    <row r="64" spans="1:17" x14ac:dyDescent="0.25">
      <c r="A64" s="2">
        <v>61</v>
      </c>
      <c r="B64" s="351" t="s">
        <v>48</v>
      </c>
      <c r="C64" s="350"/>
      <c r="D64" s="360"/>
      <c r="E64" s="360"/>
      <c r="F64" s="402"/>
      <c r="G64" s="372"/>
      <c r="H64" s="350"/>
      <c r="I64" s="360"/>
      <c r="J64" s="360"/>
      <c r="K64" s="402"/>
      <c r="L64" s="372"/>
      <c r="M64" s="350"/>
      <c r="N64" s="360">
        <v>497</v>
      </c>
      <c r="O64" s="360">
        <v>219</v>
      </c>
      <c r="P64" s="402">
        <v>19436</v>
      </c>
      <c r="Q64" s="372">
        <v>0.44</v>
      </c>
    </row>
    <row r="65" spans="1:17" s="94" customFormat="1" x14ac:dyDescent="0.25">
      <c r="A65" s="94">
        <v>62</v>
      </c>
      <c r="B65" s="349" t="s">
        <v>58</v>
      </c>
      <c r="C65" s="350"/>
      <c r="D65" s="358"/>
      <c r="E65" s="358"/>
      <c r="F65" s="401"/>
      <c r="G65" s="375"/>
      <c r="H65" s="350"/>
      <c r="I65" s="358"/>
      <c r="J65" s="358"/>
      <c r="K65" s="401"/>
      <c r="L65" s="375"/>
      <c r="M65" s="350"/>
      <c r="N65" s="358">
        <v>486</v>
      </c>
      <c r="O65" s="358">
        <v>345</v>
      </c>
      <c r="P65" s="401">
        <v>34708</v>
      </c>
      <c r="Q65" s="375">
        <v>0.71</v>
      </c>
    </row>
    <row r="66" spans="1:17" x14ac:dyDescent="0.25">
      <c r="A66" s="2">
        <v>63</v>
      </c>
      <c r="B66" s="351" t="s">
        <v>63</v>
      </c>
      <c r="C66" s="350"/>
      <c r="D66" s="360"/>
      <c r="E66" s="360"/>
      <c r="F66" s="402"/>
      <c r="G66" s="372"/>
      <c r="H66" s="350"/>
      <c r="I66" s="360"/>
      <c r="J66" s="360"/>
      <c r="K66" s="402"/>
      <c r="L66" s="372"/>
      <c r="M66" s="350"/>
      <c r="N66" s="360">
        <v>712</v>
      </c>
      <c r="O66" s="360">
        <v>534</v>
      </c>
      <c r="P66" s="402">
        <v>34664</v>
      </c>
      <c r="Q66" s="372">
        <v>0.75</v>
      </c>
    </row>
    <row r="67" spans="1:17" s="94" customFormat="1" x14ac:dyDescent="0.25">
      <c r="A67" s="94">
        <v>64</v>
      </c>
      <c r="B67" s="349" t="s">
        <v>49</v>
      </c>
      <c r="C67" s="350"/>
      <c r="D67" s="358"/>
      <c r="E67" s="358"/>
      <c r="F67" s="401"/>
      <c r="G67" s="375"/>
      <c r="H67" s="350"/>
      <c r="I67" s="358"/>
      <c r="J67" s="358"/>
      <c r="K67" s="401"/>
      <c r="L67" s="375"/>
      <c r="M67" s="350"/>
      <c r="N67" s="358">
        <v>532</v>
      </c>
      <c r="O67" s="358">
        <v>420</v>
      </c>
      <c r="P67" s="401">
        <v>32271</v>
      </c>
      <c r="Q67" s="375">
        <v>0.79</v>
      </c>
    </row>
    <row r="68" spans="1:17" x14ac:dyDescent="0.25">
      <c r="A68" s="2">
        <v>65</v>
      </c>
      <c r="B68" s="351" t="s">
        <v>50</v>
      </c>
      <c r="C68" s="350"/>
      <c r="D68" s="360"/>
      <c r="E68" s="360"/>
      <c r="F68" s="402"/>
      <c r="G68" s="372"/>
      <c r="H68" s="350"/>
      <c r="I68" s="360">
        <v>2</v>
      </c>
      <c r="J68" s="360">
        <v>1</v>
      </c>
      <c r="K68" s="402">
        <v>17958</v>
      </c>
      <c r="L68" s="372">
        <v>0.5</v>
      </c>
      <c r="M68" s="350"/>
      <c r="N68" s="360">
        <v>420</v>
      </c>
      <c r="O68" s="360">
        <v>391</v>
      </c>
      <c r="P68" s="402">
        <v>36295</v>
      </c>
      <c r="Q68" s="372">
        <v>0.93</v>
      </c>
    </row>
    <row r="69" spans="1:17" s="94" customFormat="1" x14ac:dyDescent="0.25">
      <c r="A69" s="94">
        <v>66</v>
      </c>
      <c r="B69" s="349" t="s">
        <v>56</v>
      </c>
      <c r="C69" s="350"/>
      <c r="D69" s="358"/>
      <c r="E69" s="358"/>
      <c r="F69" s="401"/>
      <c r="G69" s="375"/>
      <c r="H69" s="350"/>
      <c r="I69" s="358"/>
      <c r="J69" s="358"/>
      <c r="K69" s="401"/>
      <c r="L69" s="375"/>
      <c r="M69" s="350"/>
      <c r="N69" s="358"/>
      <c r="O69" s="358"/>
      <c r="P69" s="401"/>
      <c r="Q69" s="375"/>
    </row>
    <row r="70" spans="1:17" x14ac:dyDescent="0.25">
      <c r="A70" s="2">
        <v>67</v>
      </c>
      <c r="B70" s="351" t="s">
        <v>62</v>
      </c>
      <c r="C70" s="350"/>
      <c r="D70" s="360">
        <v>11</v>
      </c>
      <c r="E70" s="360">
        <v>2.97</v>
      </c>
      <c r="F70" s="402">
        <v>1614</v>
      </c>
      <c r="G70" s="372">
        <v>0.27</v>
      </c>
      <c r="H70" s="350"/>
      <c r="I70" s="360">
        <v>14</v>
      </c>
      <c r="J70" s="360">
        <v>13.020000000000001</v>
      </c>
      <c r="K70" s="402">
        <v>15447</v>
      </c>
      <c r="L70" s="372">
        <v>0.93</v>
      </c>
      <c r="M70" s="350"/>
      <c r="N70" s="360">
        <v>226</v>
      </c>
      <c r="O70" s="360">
        <v>174.02</v>
      </c>
      <c r="P70" s="402">
        <v>24953</v>
      </c>
      <c r="Q70" s="372">
        <v>0.77</v>
      </c>
    </row>
    <row r="71" spans="1:17" s="94" customFormat="1" x14ac:dyDescent="0.25">
      <c r="A71" s="94">
        <v>68</v>
      </c>
      <c r="B71" s="349" t="s">
        <v>52</v>
      </c>
      <c r="C71" s="350"/>
      <c r="D71" s="358"/>
      <c r="E71" s="358"/>
      <c r="F71" s="401"/>
      <c r="G71" s="375"/>
      <c r="H71" s="350"/>
      <c r="I71" s="358"/>
      <c r="J71" s="358"/>
      <c r="K71" s="401"/>
      <c r="L71" s="375"/>
      <c r="M71" s="350"/>
      <c r="N71" s="358">
        <v>586</v>
      </c>
      <c r="O71" s="358">
        <v>416</v>
      </c>
      <c r="P71" s="401">
        <v>26720</v>
      </c>
      <c r="Q71" s="375">
        <v>0.83</v>
      </c>
    </row>
    <row r="72" spans="1:17" x14ac:dyDescent="0.25">
      <c r="A72" s="2">
        <v>69</v>
      </c>
      <c r="B72" s="351" t="s">
        <v>53</v>
      </c>
      <c r="C72" s="350"/>
      <c r="D72" s="360"/>
      <c r="E72" s="360"/>
      <c r="F72" s="402"/>
      <c r="G72" s="372"/>
      <c r="H72" s="350"/>
      <c r="I72" s="360"/>
      <c r="J72" s="360"/>
      <c r="K72" s="402"/>
      <c r="L72" s="372"/>
      <c r="M72" s="350"/>
      <c r="N72" s="360">
        <v>437</v>
      </c>
      <c r="O72" s="360">
        <v>337</v>
      </c>
      <c r="P72" s="402">
        <v>36299</v>
      </c>
      <c r="Q72" s="372">
        <v>0.77</v>
      </c>
    </row>
    <row r="73" spans="1:17" s="94" customFormat="1" x14ac:dyDescent="0.25">
      <c r="A73" s="94">
        <v>70</v>
      </c>
      <c r="B73" s="349" t="s">
        <v>54</v>
      </c>
      <c r="C73" s="350"/>
      <c r="D73" s="358"/>
      <c r="E73" s="358"/>
      <c r="F73" s="401"/>
      <c r="G73" s="375"/>
      <c r="H73" s="350"/>
      <c r="I73" s="358"/>
      <c r="J73" s="358"/>
      <c r="K73" s="401"/>
      <c r="L73" s="375"/>
      <c r="M73" s="350"/>
      <c r="N73" s="358">
        <v>468</v>
      </c>
      <c r="O73" s="358">
        <v>322</v>
      </c>
      <c r="P73" s="401">
        <v>19649</v>
      </c>
      <c r="Q73" s="375">
        <v>0.69</v>
      </c>
    </row>
    <row r="74" spans="1:17" x14ac:dyDescent="0.25">
      <c r="A74" s="2">
        <v>71</v>
      </c>
      <c r="B74" s="351" t="s">
        <v>51</v>
      </c>
      <c r="C74" s="350"/>
      <c r="D74" s="360"/>
      <c r="E74" s="360"/>
      <c r="F74" s="402"/>
      <c r="G74" s="372"/>
      <c r="H74" s="350"/>
      <c r="I74" s="360"/>
      <c r="J74" s="360"/>
      <c r="K74" s="402"/>
      <c r="L74" s="372"/>
      <c r="M74" s="350"/>
      <c r="N74" s="360">
        <v>133</v>
      </c>
      <c r="O74" s="360">
        <v>94.429999999999993</v>
      </c>
      <c r="P74" s="402">
        <v>18415</v>
      </c>
      <c r="Q74" s="372">
        <v>0.71</v>
      </c>
    </row>
    <row r="75" spans="1:17" s="94" customFormat="1" x14ac:dyDescent="0.25">
      <c r="A75" s="94">
        <v>72</v>
      </c>
      <c r="B75" s="349" t="s">
        <v>55</v>
      </c>
      <c r="C75" s="350"/>
      <c r="D75" s="358"/>
      <c r="E75" s="358"/>
      <c r="F75" s="401"/>
      <c r="G75" s="375"/>
      <c r="H75" s="350"/>
      <c r="I75" s="358"/>
      <c r="J75" s="358"/>
      <c r="K75" s="401"/>
      <c r="L75" s="375"/>
      <c r="M75" s="350"/>
      <c r="N75" s="358">
        <v>136</v>
      </c>
      <c r="O75" s="358">
        <v>118</v>
      </c>
      <c r="P75" s="401">
        <v>38335</v>
      </c>
      <c r="Q75" s="375">
        <v>0.87</v>
      </c>
    </row>
    <row r="76" spans="1:17" x14ac:dyDescent="0.25">
      <c r="A76" s="2">
        <v>73</v>
      </c>
      <c r="B76" s="351" t="s">
        <v>57</v>
      </c>
      <c r="C76" s="350"/>
      <c r="D76" s="360">
        <v>11</v>
      </c>
      <c r="E76" s="360">
        <v>11</v>
      </c>
      <c r="F76" s="402">
        <v>22100</v>
      </c>
      <c r="G76" s="372">
        <v>1</v>
      </c>
      <c r="H76" s="350"/>
      <c r="I76" s="360">
        <v>11</v>
      </c>
      <c r="J76" s="360">
        <v>11</v>
      </c>
      <c r="K76" s="402">
        <v>20059</v>
      </c>
      <c r="L76" s="372">
        <v>1</v>
      </c>
      <c r="M76" s="350"/>
      <c r="N76" s="360">
        <v>202</v>
      </c>
      <c r="O76" s="360">
        <v>161.60000000000002</v>
      </c>
      <c r="P76" s="402">
        <v>27689</v>
      </c>
      <c r="Q76" s="372">
        <v>0.8</v>
      </c>
    </row>
    <row r="77" spans="1:17" s="94" customFormat="1" x14ac:dyDescent="0.25">
      <c r="A77" s="94">
        <v>74</v>
      </c>
      <c r="B77" s="349" t="s">
        <v>65</v>
      </c>
      <c r="C77" s="350"/>
      <c r="D77" s="358"/>
      <c r="E77" s="358"/>
      <c r="F77" s="401"/>
      <c r="G77" s="375"/>
      <c r="H77" s="350"/>
      <c r="I77" s="358"/>
      <c r="J77" s="358"/>
      <c r="K77" s="401"/>
      <c r="L77" s="375"/>
      <c r="M77" s="350"/>
      <c r="N77" s="358"/>
      <c r="O77" s="358"/>
      <c r="P77" s="401"/>
      <c r="Q77" s="375"/>
    </row>
    <row r="78" spans="1:17" x14ac:dyDescent="0.25">
      <c r="A78" s="2">
        <v>75</v>
      </c>
      <c r="B78" s="351" t="s">
        <v>66</v>
      </c>
      <c r="C78" s="350"/>
      <c r="D78" s="360"/>
      <c r="E78" s="360"/>
      <c r="F78" s="402"/>
      <c r="G78" s="372"/>
      <c r="H78" s="350"/>
      <c r="I78" s="360"/>
      <c r="J78" s="360"/>
      <c r="K78" s="402"/>
      <c r="L78" s="372"/>
      <c r="M78" s="350"/>
      <c r="N78" s="360"/>
      <c r="O78" s="360"/>
      <c r="P78" s="402"/>
      <c r="Q78" s="372"/>
    </row>
    <row r="79" spans="1:17" s="94" customFormat="1" x14ac:dyDescent="0.25">
      <c r="A79" s="94">
        <v>76</v>
      </c>
      <c r="B79" s="349" t="s">
        <v>59</v>
      </c>
      <c r="C79" s="350"/>
      <c r="D79" s="358"/>
      <c r="E79" s="358"/>
      <c r="F79" s="401"/>
      <c r="G79" s="375"/>
      <c r="H79" s="350"/>
      <c r="I79" s="358">
        <v>209</v>
      </c>
      <c r="J79" s="358">
        <v>190.19</v>
      </c>
      <c r="K79" s="401">
        <v>22946</v>
      </c>
      <c r="L79" s="375">
        <v>0.91</v>
      </c>
      <c r="M79" s="350"/>
      <c r="N79" s="358">
        <v>523</v>
      </c>
      <c r="O79" s="358">
        <v>429</v>
      </c>
      <c r="P79" s="401">
        <v>33610</v>
      </c>
      <c r="Q79" s="375">
        <v>0.82</v>
      </c>
    </row>
    <row r="80" spans="1:17" x14ac:dyDescent="0.25">
      <c r="A80" s="2">
        <v>77</v>
      </c>
      <c r="B80" s="351" t="s">
        <v>60</v>
      </c>
      <c r="C80" s="350"/>
      <c r="D80" s="360"/>
      <c r="E80" s="360"/>
      <c r="F80" s="402"/>
      <c r="G80" s="372"/>
      <c r="H80" s="350"/>
      <c r="I80" s="360"/>
      <c r="J80" s="360"/>
      <c r="K80" s="402"/>
      <c r="L80" s="372"/>
      <c r="M80" s="350"/>
      <c r="N80" s="360">
        <v>429</v>
      </c>
      <c r="O80" s="360">
        <v>283</v>
      </c>
      <c r="P80" s="402">
        <v>30705</v>
      </c>
      <c r="Q80" s="372">
        <v>0.66</v>
      </c>
    </row>
    <row r="81" spans="1:17" s="94" customFormat="1" x14ac:dyDescent="0.25">
      <c r="A81" s="94">
        <v>78</v>
      </c>
      <c r="B81" s="349" t="s">
        <v>165</v>
      </c>
      <c r="C81" s="350"/>
      <c r="D81" s="358">
        <v>41</v>
      </c>
      <c r="E81" s="358">
        <v>26</v>
      </c>
      <c r="F81" s="401">
        <v>15302</v>
      </c>
      <c r="G81" s="375">
        <v>0.63</v>
      </c>
      <c r="H81" s="350"/>
      <c r="I81" s="358"/>
      <c r="J81" s="358"/>
      <c r="K81" s="401"/>
      <c r="L81" s="375"/>
      <c r="M81" s="350"/>
      <c r="N81" s="358">
        <v>229</v>
      </c>
      <c r="O81" s="358">
        <v>172</v>
      </c>
      <c r="P81" s="401">
        <v>30237</v>
      </c>
      <c r="Q81" s="375">
        <v>0.75</v>
      </c>
    </row>
    <row r="82" spans="1:17" x14ac:dyDescent="0.25">
      <c r="A82" s="2">
        <v>79</v>
      </c>
      <c r="B82" s="351" t="s">
        <v>61</v>
      </c>
      <c r="C82" s="350"/>
      <c r="D82" s="360"/>
      <c r="E82" s="360"/>
      <c r="F82" s="402"/>
      <c r="G82" s="372"/>
      <c r="H82" s="350"/>
      <c r="I82" s="360"/>
      <c r="J82" s="360"/>
      <c r="K82" s="402"/>
      <c r="L82" s="372"/>
      <c r="M82" s="350"/>
      <c r="N82" s="360">
        <v>716</v>
      </c>
      <c r="O82" s="360">
        <v>465</v>
      </c>
      <c r="P82" s="402">
        <v>26115</v>
      </c>
      <c r="Q82" s="372">
        <v>0.65</v>
      </c>
    </row>
    <row r="83" spans="1:17" s="94" customFormat="1" x14ac:dyDescent="0.25">
      <c r="A83" s="94">
        <v>80</v>
      </c>
      <c r="B83" s="349" t="s">
        <v>166</v>
      </c>
      <c r="C83" s="350"/>
      <c r="D83" s="358">
        <v>4</v>
      </c>
      <c r="E83" s="358">
        <v>4</v>
      </c>
      <c r="F83" s="401">
        <v>8501</v>
      </c>
      <c r="G83" s="375">
        <v>1</v>
      </c>
      <c r="H83" s="350"/>
      <c r="I83" s="358">
        <v>27</v>
      </c>
      <c r="J83" s="358">
        <v>14.31</v>
      </c>
      <c r="K83" s="401">
        <v>14874</v>
      </c>
      <c r="L83" s="375">
        <v>0.53</v>
      </c>
      <c r="M83" s="350"/>
      <c r="N83" s="358">
        <v>561</v>
      </c>
      <c r="O83" s="358">
        <v>460.02</v>
      </c>
      <c r="P83" s="401">
        <v>20506</v>
      </c>
      <c r="Q83" s="375">
        <v>0.82</v>
      </c>
    </row>
    <row r="84" spans="1:17" x14ac:dyDescent="0.25">
      <c r="A84" s="2">
        <v>81</v>
      </c>
      <c r="B84" s="351" t="s">
        <v>398</v>
      </c>
      <c r="C84" s="350"/>
      <c r="D84" s="360"/>
      <c r="E84" s="360"/>
      <c r="F84" s="402"/>
      <c r="G84" s="372"/>
      <c r="H84" s="350"/>
      <c r="I84" s="360"/>
      <c r="J84" s="360"/>
      <c r="K84" s="402"/>
      <c r="L84" s="372"/>
      <c r="M84" s="350"/>
      <c r="N84" s="360">
        <v>1289</v>
      </c>
      <c r="O84" s="360">
        <v>864</v>
      </c>
      <c r="P84" s="402">
        <v>32619</v>
      </c>
      <c r="Q84" s="372">
        <v>0.67</v>
      </c>
    </row>
    <row r="85" spans="1:17" x14ac:dyDescent="0.25">
      <c r="A85" s="2">
        <v>83</v>
      </c>
      <c r="B85" s="351"/>
      <c r="C85" s="350"/>
      <c r="D85" s="360"/>
      <c r="E85" s="360"/>
      <c r="F85" s="402"/>
      <c r="G85" s="372"/>
      <c r="H85" s="350"/>
      <c r="I85" s="360"/>
      <c r="J85" s="360"/>
      <c r="K85" s="402"/>
      <c r="L85" s="372"/>
      <c r="M85" s="350"/>
      <c r="N85" s="360"/>
      <c r="O85" s="360"/>
      <c r="P85" s="402"/>
      <c r="Q85" s="372"/>
    </row>
    <row r="86" spans="1:17" s="107" customFormat="1" x14ac:dyDescent="0.25">
      <c r="A86" s="107">
        <v>84</v>
      </c>
      <c r="B86" s="352" t="s">
        <v>67</v>
      </c>
      <c r="C86" s="348"/>
      <c r="D86" s="364"/>
      <c r="E86" s="364"/>
      <c r="F86" s="391"/>
      <c r="G86" s="382"/>
      <c r="H86" s="348"/>
      <c r="I86" s="364"/>
      <c r="J86" s="364"/>
      <c r="K86" s="391"/>
      <c r="L86" s="382"/>
      <c r="M86" s="348"/>
      <c r="N86" s="364"/>
      <c r="O86" s="364"/>
      <c r="P86" s="391"/>
      <c r="Q86" s="382"/>
    </row>
    <row r="87" spans="1:17" x14ac:dyDescent="0.25">
      <c r="A87" s="2">
        <v>85</v>
      </c>
      <c r="B87" s="351" t="s">
        <v>68</v>
      </c>
      <c r="C87" s="350"/>
      <c r="D87" s="360">
        <v>19</v>
      </c>
      <c r="E87" s="360">
        <v>19</v>
      </c>
      <c r="F87" s="402">
        <v>15650</v>
      </c>
      <c r="G87" s="372">
        <v>1</v>
      </c>
      <c r="H87" s="350"/>
      <c r="I87" s="360">
        <v>14</v>
      </c>
      <c r="J87" s="360">
        <v>10.780000000000001</v>
      </c>
      <c r="K87" s="402">
        <v>19803</v>
      </c>
      <c r="L87" s="372">
        <v>0.77</v>
      </c>
      <c r="M87" s="350"/>
      <c r="N87" s="360">
        <v>17</v>
      </c>
      <c r="O87" s="360">
        <v>14.96</v>
      </c>
      <c r="P87" s="402">
        <v>32804</v>
      </c>
      <c r="Q87" s="372">
        <v>0.88</v>
      </c>
    </row>
    <row r="88" spans="1:17" s="94" customFormat="1" x14ac:dyDescent="0.25">
      <c r="A88" s="94">
        <v>86</v>
      </c>
      <c r="B88" s="349" t="s">
        <v>94</v>
      </c>
      <c r="C88" s="350"/>
      <c r="D88" s="358"/>
      <c r="E88" s="358"/>
      <c r="F88" s="401"/>
      <c r="G88" s="375"/>
      <c r="H88" s="350"/>
      <c r="I88" s="358"/>
      <c r="J88" s="358"/>
      <c r="K88" s="401"/>
      <c r="L88" s="375"/>
      <c r="M88" s="350"/>
      <c r="N88" s="358"/>
      <c r="O88" s="358"/>
      <c r="P88" s="401"/>
      <c r="Q88" s="375"/>
    </row>
    <row r="89" spans="1:17" x14ac:dyDescent="0.25">
      <c r="A89" s="2">
        <v>87</v>
      </c>
      <c r="B89" s="351" t="s">
        <v>97</v>
      </c>
      <c r="C89" s="350"/>
      <c r="D89" s="360">
        <v>254</v>
      </c>
      <c r="E89" s="360">
        <v>241.29999999999998</v>
      </c>
      <c r="F89" s="402">
        <v>11499</v>
      </c>
      <c r="G89" s="372">
        <v>0.95</v>
      </c>
      <c r="H89" s="350"/>
      <c r="I89" s="360"/>
      <c r="J89" s="360"/>
      <c r="K89" s="402"/>
      <c r="L89" s="372"/>
      <c r="M89" s="350"/>
      <c r="N89" s="360"/>
      <c r="O89" s="360"/>
      <c r="P89" s="402"/>
      <c r="Q89" s="372"/>
    </row>
    <row r="90" spans="1:17" s="94" customFormat="1" x14ac:dyDescent="0.25">
      <c r="A90" s="94">
        <v>88</v>
      </c>
      <c r="B90" s="349" t="s">
        <v>135</v>
      </c>
      <c r="C90" s="350"/>
      <c r="D90" s="358"/>
      <c r="E90" s="358"/>
      <c r="F90" s="401"/>
      <c r="G90" s="375"/>
      <c r="H90" s="350"/>
      <c r="I90" s="358">
        <v>299</v>
      </c>
      <c r="J90" s="358">
        <v>284.05</v>
      </c>
      <c r="K90" s="401">
        <v>32206</v>
      </c>
      <c r="L90" s="375">
        <v>0.95</v>
      </c>
      <c r="M90" s="350"/>
      <c r="N90" s="358">
        <v>15</v>
      </c>
      <c r="O90" s="358">
        <v>14.25</v>
      </c>
      <c r="P90" s="401">
        <v>45454</v>
      </c>
      <c r="Q90" s="375">
        <v>0.95</v>
      </c>
    </row>
    <row r="91" spans="1:17" x14ac:dyDescent="0.25">
      <c r="A91" s="2">
        <v>89</v>
      </c>
      <c r="B91" s="351" t="s">
        <v>81</v>
      </c>
      <c r="C91" s="350"/>
      <c r="D91" s="360">
        <v>56</v>
      </c>
      <c r="E91" s="360">
        <v>42.56</v>
      </c>
      <c r="F91" s="402">
        <v>12342</v>
      </c>
      <c r="G91" s="372">
        <v>0.76</v>
      </c>
      <c r="H91" s="350"/>
      <c r="I91" s="360">
        <v>63</v>
      </c>
      <c r="J91" s="360">
        <v>56.7</v>
      </c>
      <c r="K91" s="402">
        <v>36099</v>
      </c>
      <c r="L91" s="372">
        <v>0.9</v>
      </c>
      <c r="M91" s="350"/>
      <c r="N91" s="360">
        <v>247</v>
      </c>
      <c r="O91" s="360">
        <v>227.24</v>
      </c>
      <c r="P91" s="402">
        <v>55203</v>
      </c>
      <c r="Q91" s="372">
        <v>0.92</v>
      </c>
    </row>
    <row r="92" spans="1:17" s="94" customFormat="1" x14ac:dyDescent="0.25">
      <c r="A92" s="94">
        <v>90</v>
      </c>
      <c r="B92" s="349" t="s">
        <v>108</v>
      </c>
      <c r="C92" s="350"/>
      <c r="D92" s="358"/>
      <c r="E92" s="358"/>
      <c r="F92" s="401"/>
      <c r="G92" s="375"/>
      <c r="H92" s="350"/>
      <c r="I92" s="358"/>
      <c r="J92" s="358"/>
      <c r="K92" s="401"/>
      <c r="L92" s="375"/>
      <c r="M92" s="350"/>
      <c r="N92" s="358"/>
      <c r="O92" s="358"/>
      <c r="P92" s="401"/>
      <c r="Q92" s="375"/>
    </row>
    <row r="93" spans="1:17" x14ac:dyDescent="0.25">
      <c r="A93" s="2">
        <v>91</v>
      </c>
      <c r="B93" s="351" t="s">
        <v>93</v>
      </c>
      <c r="C93" s="350"/>
      <c r="D93" s="360"/>
      <c r="E93" s="360"/>
      <c r="F93" s="402"/>
      <c r="G93" s="372"/>
      <c r="H93" s="350"/>
      <c r="I93" s="360"/>
      <c r="J93" s="360"/>
      <c r="K93" s="402"/>
      <c r="L93" s="372"/>
      <c r="M93" s="350"/>
      <c r="N93" s="360"/>
      <c r="O93" s="360"/>
      <c r="P93" s="402"/>
      <c r="Q93" s="372"/>
    </row>
    <row r="94" spans="1:17" s="94" customFormat="1" x14ac:dyDescent="0.25">
      <c r="A94" s="94">
        <v>92</v>
      </c>
      <c r="B94" s="349" t="s">
        <v>102</v>
      </c>
      <c r="C94" s="350"/>
      <c r="D94" s="358"/>
      <c r="E94" s="358"/>
      <c r="F94" s="401"/>
      <c r="G94" s="375"/>
      <c r="H94" s="350"/>
      <c r="I94" s="358"/>
      <c r="J94" s="358"/>
      <c r="K94" s="401"/>
      <c r="L94" s="375"/>
      <c r="M94" s="350"/>
      <c r="N94" s="358"/>
      <c r="O94" s="358"/>
      <c r="P94" s="401"/>
      <c r="Q94" s="375"/>
    </row>
    <row r="95" spans="1:17" x14ac:dyDescent="0.25">
      <c r="A95" s="2">
        <v>93</v>
      </c>
      <c r="B95" s="351" t="s">
        <v>134</v>
      </c>
      <c r="C95" s="350"/>
      <c r="D95" s="360"/>
      <c r="E95" s="360"/>
      <c r="F95" s="402"/>
      <c r="G95" s="372"/>
      <c r="H95" s="350"/>
      <c r="I95" s="360"/>
      <c r="J95" s="360"/>
      <c r="K95" s="402"/>
      <c r="L95" s="372"/>
      <c r="M95" s="350"/>
      <c r="N95" s="360"/>
      <c r="O95" s="360"/>
      <c r="P95" s="402"/>
      <c r="Q95" s="372"/>
    </row>
    <row r="96" spans="1:17" s="94" customFormat="1" x14ac:dyDescent="0.25">
      <c r="A96" s="94">
        <v>94</v>
      </c>
      <c r="B96" s="349" t="s">
        <v>70</v>
      </c>
      <c r="C96" s="350"/>
      <c r="D96" s="358"/>
      <c r="E96" s="358"/>
      <c r="F96" s="401"/>
      <c r="G96" s="375"/>
      <c r="H96" s="350"/>
      <c r="I96" s="358">
        <v>149</v>
      </c>
      <c r="J96" s="358">
        <v>141.54999999999998</v>
      </c>
      <c r="K96" s="401">
        <v>27146</v>
      </c>
      <c r="L96" s="375">
        <v>0.95</v>
      </c>
      <c r="M96" s="350"/>
      <c r="N96" s="358">
        <v>191</v>
      </c>
      <c r="O96" s="358">
        <v>185.26999999999998</v>
      </c>
      <c r="P96" s="401">
        <v>50534</v>
      </c>
      <c r="Q96" s="375">
        <v>0.97</v>
      </c>
    </row>
    <row r="97" spans="1:17" x14ac:dyDescent="0.25">
      <c r="A97" s="2">
        <v>95</v>
      </c>
      <c r="B97" s="351" t="s">
        <v>69</v>
      </c>
      <c r="C97" s="350"/>
      <c r="D97" s="360"/>
      <c r="E97" s="360"/>
      <c r="F97" s="402"/>
      <c r="G97" s="372"/>
      <c r="H97" s="350"/>
      <c r="I97" s="360"/>
      <c r="J97" s="360"/>
      <c r="K97" s="402"/>
      <c r="L97" s="372"/>
      <c r="M97" s="350"/>
      <c r="N97" s="360"/>
      <c r="O97" s="360"/>
      <c r="P97" s="402"/>
      <c r="Q97" s="372"/>
    </row>
    <row r="98" spans="1:17" s="94" customFormat="1" x14ac:dyDescent="0.25">
      <c r="A98" s="94">
        <v>96</v>
      </c>
      <c r="B98" s="349" t="s">
        <v>96</v>
      </c>
      <c r="C98" s="350"/>
      <c r="D98" s="358"/>
      <c r="E98" s="358"/>
      <c r="F98" s="401"/>
      <c r="G98" s="375"/>
      <c r="H98" s="350"/>
      <c r="I98" s="358"/>
      <c r="J98" s="358"/>
      <c r="K98" s="401"/>
      <c r="L98" s="375"/>
      <c r="M98" s="350"/>
      <c r="N98" s="358"/>
      <c r="O98" s="358"/>
      <c r="P98" s="401"/>
      <c r="Q98" s="375"/>
    </row>
    <row r="99" spans="1:17" x14ac:dyDescent="0.25">
      <c r="A99" s="2">
        <v>97</v>
      </c>
      <c r="B99" s="351" t="s">
        <v>88</v>
      </c>
      <c r="C99" s="350"/>
      <c r="D99" s="360"/>
      <c r="E99" s="360"/>
      <c r="F99" s="402"/>
      <c r="G99" s="372"/>
      <c r="H99" s="350"/>
      <c r="I99" s="360"/>
      <c r="J99" s="360"/>
      <c r="K99" s="402"/>
      <c r="L99" s="372"/>
      <c r="M99" s="350"/>
      <c r="N99" s="360"/>
      <c r="O99" s="360"/>
      <c r="P99" s="402"/>
      <c r="Q99" s="372"/>
    </row>
    <row r="100" spans="1:17" s="94" customFormat="1" x14ac:dyDescent="0.25">
      <c r="A100" s="94">
        <v>98</v>
      </c>
      <c r="B100" s="349" t="s">
        <v>137</v>
      </c>
      <c r="C100" s="350"/>
      <c r="D100" s="358"/>
      <c r="E100" s="358"/>
      <c r="F100" s="401"/>
      <c r="G100" s="375"/>
      <c r="H100" s="350"/>
      <c r="I100" s="358">
        <v>4</v>
      </c>
      <c r="J100" s="358">
        <v>4</v>
      </c>
      <c r="K100" s="401">
        <v>24402</v>
      </c>
      <c r="L100" s="375">
        <v>1</v>
      </c>
      <c r="M100" s="350"/>
      <c r="N100" s="358">
        <v>35</v>
      </c>
      <c r="O100" s="358">
        <v>30.45</v>
      </c>
      <c r="P100" s="401">
        <v>36818</v>
      </c>
      <c r="Q100" s="375">
        <v>0.87</v>
      </c>
    </row>
    <row r="101" spans="1:17" x14ac:dyDescent="0.25">
      <c r="A101" s="2">
        <v>99</v>
      </c>
      <c r="B101" s="351" t="s">
        <v>71</v>
      </c>
      <c r="C101" s="350"/>
      <c r="D101" s="360">
        <v>34</v>
      </c>
      <c r="E101" s="360">
        <v>32.979999999999997</v>
      </c>
      <c r="F101" s="402">
        <v>4590</v>
      </c>
      <c r="G101" s="372">
        <v>0.97</v>
      </c>
      <c r="H101" s="350"/>
      <c r="I101" s="360">
        <v>61</v>
      </c>
      <c r="J101" s="360">
        <v>57.949999999999996</v>
      </c>
      <c r="K101" s="402">
        <v>14974</v>
      </c>
      <c r="L101" s="372">
        <v>0.95</v>
      </c>
      <c r="M101" s="350"/>
      <c r="N101" s="360"/>
      <c r="O101" s="360"/>
      <c r="P101" s="402"/>
      <c r="Q101" s="372"/>
    </row>
    <row r="102" spans="1:17" s="94" customFormat="1" x14ac:dyDescent="0.25">
      <c r="A102" s="94">
        <v>100</v>
      </c>
      <c r="B102" s="349" t="s">
        <v>72</v>
      </c>
      <c r="C102" s="350"/>
      <c r="D102" s="358">
        <v>124</v>
      </c>
      <c r="E102" s="358">
        <v>116.55999999999999</v>
      </c>
      <c r="F102" s="401">
        <v>7754</v>
      </c>
      <c r="G102" s="375">
        <v>0.94</v>
      </c>
      <c r="H102" s="350"/>
      <c r="I102" s="358">
        <v>405</v>
      </c>
      <c r="J102" s="358">
        <v>356.4</v>
      </c>
      <c r="K102" s="401">
        <v>9829</v>
      </c>
      <c r="L102" s="375">
        <v>0.88</v>
      </c>
      <c r="M102" s="350"/>
      <c r="N102" s="358">
        <v>32</v>
      </c>
      <c r="O102" s="358">
        <v>28.8</v>
      </c>
      <c r="P102" s="401">
        <v>10784</v>
      </c>
      <c r="Q102" s="375">
        <v>0.9</v>
      </c>
    </row>
    <row r="103" spans="1:17" s="94" customFormat="1" x14ac:dyDescent="0.25">
      <c r="B103" s="351" t="s">
        <v>580</v>
      </c>
      <c r="C103" s="350"/>
      <c r="D103" s="360">
        <v>251</v>
      </c>
      <c r="E103" s="360">
        <v>228</v>
      </c>
      <c r="F103" s="402">
        <v>11525</v>
      </c>
      <c r="G103" s="372">
        <v>0.92</v>
      </c>
      <c r="H103" s="350"/>
      <c r="I103" s="360"/>
      <c r="J103" s="360"/>
      <c r="K103" s="402"/>
      <c r="L103" s="372"/>
      <c r="M103" s="350"/>
      <c r="N103" s="360"/>
      <c r="O103" s="360"/>
      <c r="P103" s="402"/>
      <c r="Q103" s="372"/>
    </row>
    <row r="104" spans="1:17" x14ac:dyDescent="0.25">
      <c r="A104" s="2">
        <v>101</v>
      </c>
      <c r="B104" s="351" t="s">
        <v>82</v>
      </c>
      <c r="C104" s="350"/>
      <c r="D104" s="360" t="s">
        <v>318</v>
      </c>
      <c r="E104" s="360" t="s">
        <v>318</v>
      </c>
      <c r="F104" s="402" t="s">
        <v>318</v>
      </c>
      <c r="G104" s="372" t="s">
        <v>318</v>
      </c>
      <c r="H104" s="350"/>
      <c r="I104" s="360"/>
      <c r="J104" s="360"/>
      <c r="K104" s="402"/>
      <c r="L104" s="372"/>
      <c r="M104" s="350"/>
      <c r="N104" s="360"/>
      <c r="O104" s="360"/>
      <c r="P104" s="402"/>
      <c r="Q104" s="372"/>
    </row>
    <row r="105" spans="1:17" s="94" customFormat="1" x14ac:dyDescent="0.25">
      <c r="A105" s="94">
        <v>102</v>
      </c>
      <c r="B105" s="349" t="s">
        <v>90</v>
      </c>
      <c r="C105" s="350"/>
      <c r="D105" s="358" t="s">
        <v>318</v>
      </c>
      <c r="E105" s="358" t="s">
        <v>318</v>
      </c>
      <c r="F105" s="401" t="s">
        <v>318</v>
      </c>
      <c r="G105" s="375" t="s">
        <v>318</v>
      </c>
      <c r="H105" s="350"/>
      <c r="I105" s="358"/>
      <c r="J105" s="358"/>
      <c r="K105" s="401"/>
      <c r="L105" s="375"/>
      <c r="M105" s="350"/>
      <c r="N105" s="358"/>
      <c r="O105" s="358"/>
      <c r="P105" s="401"/>
      <c r="Q105" s="375"/>
    </row>
    <row r="106" spans="1:17" x14ac:dyDescent="0.25">
      <c r="A106" s="2">
        <v>103</v>
      </c>
      <c r="B106" s="351" t="s">
        <v>124</v>
      </c>
      <c r="C106" s="350"/>
      <c r="D106" s="360" t="s">
        <v>318</v>
      </c>
      <c r="E106" s="360" t="s">
        <v>318</v>
      </c>
      <c r="F106" s="402" t="s">
        <v>318</v>
      </c>
      <c r="G106" s="372" t="s">
        <v>318</v>
      </c>
      <c r="H106" s="350"/>
      <c r="I106" s="360"/>
      <c r="J106" s="360"/>
      <c r="K106" s="402"/>
      <c r="L106" s="372"/>
      <c r="M106" s="350"/>
      <c r="N106" s="360"/>
      <c r="O106" s="360"/>
      <c r="P106" s="402"/>
      <c r="Q106" s="372"/>
    </row>
    <row r="107" spans="1:17" s="94" customFormat="1" x14ac:dyDescent="0.25">
      <c r="A107" s="94">
        <v>104</v>
      </c>
      <c r="B107" s="349" t="s">
        <v>111</v>
      </c>
      <c r="C107" s="350"/>
      <c r="D107" s="358" t="s">
        <v>318</v>
      </c>
      <c r="E107" s="358" t="s">
        <v>318</v>
      </c>
      <c r="F107" s="401" t="s">
        <v>318</v>
      </c>
      <c r="G107" s="375" t="s">
        <v>318</v>
      </c>
      <c r="H107" s="350"/>
      <c r="I107" s="358"/>
      <c r="J107" s="358"/>
      <c r="K107" s="401"/>
      <c r="L107" s="375"/>
      <c r="M107" s="350"/>
      <c r="N107" s="358"/>
      <c r="O107" s="358"/>
      <c r="P107" s="401"/>
      <c r="Q107" s="375"/>
    </row>
    <row r="108" spans="1:17" x14ac:dyDescent="0.25">
      <c r="A108" s="2">
        <v>105</v>
      </c>
      <c r="B108" s="351" t="s">
        <v>107</v>
      </c>
      <c r="C108" s="350"/>
      <c r="D108" s="360">
        <v>558</v>
      </c>
      <c r="E108" s="360">
        <v>558</v>
      </c>
      <c r="F108" s="402">
        <v>7857</v>
      </c>
      <c r="G108" s="372">
        <v>1</v>
      </c>
      <c r="H108" s="350"/>
      <c r="I108" s="360"/>
      <c r="J108" s="360"/>
      <c r="K108" s="402"/>
      <c r="L108" s="372"/>
      <c r="M108" s="350"/>
      <c r="N108" s="360"/>
      <c r="O108" s="360"/>
      <c r="P108" s="402"/>
      <c r="Q108" s="372"/>
    </row>
    <row r="109" spans="1:17" x14ac:dyDescent="0.25">
      <c r="B109" s="351" t="s">
        <v>581</v>
      </c>
      <c r="C109" s="350"/>
      <c r="D109" s="360">
        <v>44</v>
      </c>
      <c r="E109" s="360">
        <v>41.8</v>
      </c>
      <c r="F109" s="402">
        <v>22967</v>
      </c>
      <c r="G109" s="372">
        <v>0.95</v>
      </c>
      <c r="H109" s="350"/>
      <c r="I109" s="360">
        <v>113</v>
      </c>
      <c r="J109" s="360">
        <v>98.31</v>
      </c>
      <c r="K109" s="402">
        <v>30108</v>
      </c>
      <c r="L109" s="372">
        <v>0.87</v>
      </c>
      <c r="M109" s="350"/>
      <c r="N109" s="360">
        <v>45</v>
      </c>
      <c r="O109" s="360">
        <v>43.199999999999996</v>
      </c>
      <c r="P109" s="402">
        <v>44824</v>
      </c>
      <c r="Q109" s="372">
        <v>0.96</v>
      </c>
    </row>
    <row r="110" spans="1:17" s="94" customFormat="1" x14ac:dyDescent="0.25">
      <c r="A110" s="94">
        <v>106</v>
      </c>
      <c r="B110" s="349" t="s">
        <v>129</v>
      </c>
      <c r="C110" s="350"/>
      <c r="D110" s="358" t="s">
        <v>318</v>
      </c>
      <c r="E110" s="358" t="s">
        <v>318</v>
      </c>
      <c r="F110" s="401" t="s">
        <v>318</v>
      </c>
      <c r="G110" s="375" t="s">
        <v>318</v>
      </c>
      <c r="H110" s="350"/>
      <c r="I110" s="358" t="s">
        <v>318</v>
      </c>
      <c r="J110" s="358" t="s">
        <v>318</v>
      </c>
      <c r="K110" s="401" t="s">
        <v>318</v>
      </c>
      <c r="L110" s="375" t="s">
        <v>318</v>
      </c>
      <c r="M110" s="350"/>
      <c r="N110" s="358" t="s">
        <v>318</v>
      </c>
      <c r="O110" s="358" t="s">
        <v>318</v>
      </c>
      <c r="P110" s="401" t="s">
        <v>318</v>
      </c>
      <c r="Q110" s="375" t="s">
        <v>318</v>
      </c>
    </row>
    <row r="111" spans="1:17" x14ac:dyDescent="0.25">
      <c r="A111" s="2">
        <v>107</v>
      </c>
      <c r="B111" s="351" t="s">
        <v>75</v>
      </c>
      <c r="C111" s="350"/>
      <c r="D111" s="360" t="s">
        <v>318</v>
      </c>
      <c r="E111" s="360" t="s">
        <v>318</v>
      </c>
      <c r="F111" s="402" t="s">
        <v>318</v>
      </c>
      <c r="G111" s="372" t="s">
        <v>318</v>
      </c>
      <c r="H111" s="350"/>
      <c r="I111" s="360" t="s">
        <v>318</v>
      </c>
      <c r="J111" s="360" t="s">
        <v>318</v>
      </c>
      <c r="K111" s="402" t="s">
        <v>318</v>
      </c>
      <c r="L111" s="372" t="s">
        <v>318</v>
      </c>
      <c r="M111" s="350"/>
      <c r="N111" s="360" t="s">
        <v>318</v>
      </c>
      <c r="O111" s="360" t="s">
        <v>318</v>
      </c>
      <c r="P111" s="402" t="s">
        <v>318</v>
      </c>
      <c r="Q111" s="372" t="s">
        <v>318</v>
      </c>
    </row>
    <row r="112" spans="1:17" s="94" customFormat="1" x14ac:dyDescent="0.25">
      <c r="A112" s="94">
        <v>108</v>
      </c>
      <c r="B112" s="349" t="s">
        <v>109</v>
      </c>
      <c r="C112" s="350"/>
      <c r="D112" s="358"/>
      <c r="E112" s="358"/>
      <c r="F112" s="401"/>
      <c r="G112" s="375"/>
      <c r="H112" s="350"/>
      <c r="I112" s="358"/>
      <c r="J112" s="358"/>
      <c r="K112" s="401"/>
      <c r="L112" s="375"/>
      <c r="M112" s="350"/>
      <c r="N112" s="358"/>
      <c r="O112" s="358"/>
      <c r="P112" s="401"/>
      <c r="Q112" s="375"/>
    </row>
    <row r="113" spans="1:17" x14ac:dyDescent="0.25">
      <c r="A113" s="2">
        <v>109</v>
      </c>
      <c r="B113" s="351" t="s">
        <v>74</v>
      </c>
      <c r="C113" s="350"/>
      <c r="D113" s="360"/>
      <c r="E113" s="360"/>
      <c r="F113" s="402"/>
      <c r="G113" s="372"/>
      <c r="H113" s="350"/>
      <c r="I113" s="360"/>
      <c r="J113" s="360"/>
      <c r="K113" s="402"/>
      <c r="L113" s="372"/>
      <c r="M113" s="350"/>
      <c r="N113" s="360"/>
      <c r="O113" s="360"/>
      <c r="P113" s="402"/>
      <c r="Q113" s="372"/>
    </row>
    <row r="114" spans="1:17" s="94" customFormat="1" x14ac:dyDescent="0.25">
      <c r="A114" s="94">
        <v>110</v>
      </c>
      <c r="B114" s="349" t="s">
        <v>77</v>
      </c>
      <c r="C114" s="350"/>
      <c r="D114" s="358">
        <v>70</v>
      </c>
      <c r="E114" s="358">
        <v>60.199999999999996</v>
      </c>
      <c r="F114" s="401">
        <v>16603</v>
      </c>
      <c r="G114" s="375">
        <v>0.86</v>
      </c>
      <c r="H114" s="350"/>
      <c r="I114" s="358">
        <v>45</v>
      </c>
      <c r="J114" s="358">
        <v>40.950000000000003</v>
      </c>
      <c r="K114" s="401">
        <v>31180</v>
      </c>
      <c r="L114" s="375">
        <v>0.91</v>
      </c>
      <c r="M114" s="350"/>
      <c r="N114" s="358">
        <v>3</v>
      </c>
      <c r="O114" s="358">
        <v>3</v>
      </c>
      <c r="P114" s="401">
        <v>22815</v>
      </c>
      <c r="Q114" s="375">
        <v>1</v>
      </c>
    </row>
    <row r="115" spans="1:17" x14ac:dyDescent="0.25">
      <c r="A115" s="2">
        <v>111</v>
      </c>
      <c r="B115" s="351" t="s">
        <v>101</v>
      </c>
      <c r="C115" s="350"/>
      <c r="D115" s="360"/>
      <c r="E115" s="360"/>
      <c r="F115" s="402"/>
      <c r="G115" s="372"/>
      <c r="H115" s="350"/>
      <c r="I115" s="360">
        <v>127</v>
      </c>
      <c r="J115" s="360">
        <v>100.33</v>
      </c>
      <c r="K115" s="402">
        <v>32521</v>
      </c>
      <c r="L115" s="372">
        <v>0.79</v>
      </c>
      <c r="M115" s="350"/>
      <c r="N115" s="360"/>
      <c r="O115" s="360"/>
      <c r="P115" s="402"/>
      <c r="Q115" s="372"/>
    </row>
    <row r="116" spans="1:17" s="94" customFormat="1" x14ac:dyDescent="0.25">
      <c r="A116" s="94">
        <v>112</v>
      </c>
      <c r="B116" s="349" t="s">
        <v>113</v>
      </c>
      <c r="C116" s="350"/>
      <c r="D116" s="358"/>
      <c r="E116" s="358"/>
      <c r="F116" s="401"/>
      <c r="G116" s="375"/>
      <c r="H116" s="350"/>
      <c r="I116" s="358">
        <v>150</v>
      </c>
      <c r="J116" s="358">
        <v>138</v>
      </c>
      <c r="K116" s="401">
        <v>29114</v>
      </c>
      <c r="L116" s="375">
        <v>0.92</v>
      </c>
      <c r="M116" s="350"/>
      <c r="N116" s="358">
        <v>24</v>
      </c>
      <c r="O116" s="358">
        <v>21.6</v>
      </c>
      <c r="P116" s="401">
        <v>47319</v>
      </c>
      <c r="Q116" s="375">
        <v>0.9</v>
      </c>
    </row>
    <row r="117" spans="1:17" x14ac:dyDescent="0.25">
      <c r="A117" s="2">
        <v>113</v>
      </c>
      <c r="B117" s="351" t="s">
        <v>112</v>
      </c>
      <c r="C117" s="350"/>
      <c r="D117" s="360"/>
      <c r="E117" s="360"/>
      <c r="F117" s="402"/>
      <c r="G117" s="372"/>
      <c r="H117" s="350"/>
      <c r="I117" s="360" t="s">
        <v>318</v>
      </c>
      <c r="J117" s="360" t="s">
        <v>318</v>
      </c>
      <c r="K117" s="402" t="s">
        <v>318</v>
      </c>
      <c r="L117" s="372" t="s">
        <v>318</v>
      </c>
      <c r="M117" s="350"/>
      <c r="N117" s="360" t="s">
        <v>318</v>
      </c>
      <c r="O117" s="360" t="s">
        <v>318</v>
      </c>
      <c r="P117" s="402" t="s">
        <v>318</v>
      </c>
      <c r="Q117" s="372" t="s">
        <v>318</v>
      </c>
    </row>
    <row r="118" spans="1:17" s="94" customFormat="1" x14ac:dyDescent="0.25">
      <c r="A118" s="94">
        <v>114</v>
      </c>
      <c r="B118" s="349" t="s">
        <v>103</v>
      </c>
      <c r="C118" s="350"/>
      <c r="D118" s="358"/>
      <c r="E118" s="358"/>
      <c r="F118" s="401"/>
      <c r="G118" s="375"/>
      <c r="H118" s="350"/>
      <c r="I118" s="358"/>
      <c r="J118" s="358"/>
      <c r="K118" s="401"/>
      <c r="L118" s="375"/>
      <c r="M118" s="350"/>
      <c r="N118" s="358"/>
      <c r="O118" s="358"/>
      <c r="P118" s="401"/>
      <c r="Q118" s="375"/>
    </row>
    <row r="119" spans="1:17" x14ac:dyDescent="0.25">
      <c r="A119" s="2">
        <v>115</v>
      </c>
      <c r="B119" s="351" t="s">
        <v>117</v>
      </c>
      <c r="C119" s="350"/>
      <c r="D119" s="360">
        <v>50</v>
      </c>
      <c r="E119" s="360">
        <v>31.5</v>
      </c>
      <c r="F119" s="402">
        <v>8509</v>
      </c>
      <c r="G119" s="372">
        <v>0.63</v>
      </c>
      <c r="H119" s="350"/>
      <c r="I119" s="360">
        <v>321</v>
      </c>
      <c r="J119" s="360">
        <v>266.43</v>
      </c>
      <c r="K119" s="402">
        <v>11331</v>
      </c>
      <c r="L119" s="372">
        <v>0.83</v>
      </c>
      <c r="M119" s="350"/>
      <c r="N119" s="360"/>
      <c r="O119" s="360"/>
      <c r="P119" s="402"/>
      <c r="Q119" s="372"/>
    </row>
    <row r="120" spans="1:17" s="94" customFormat="1" x14ac:dyDescent="0.25">
      <c r="A120" s="94">
        <v>116</v>
      </c>
      <c r="B120" s="349" t="s">
        <v>89</v>
      </c>
      <c r="C120" s="350"/>
      <c r="D120" s="358">
        <v>10</v>
      </c>
      <c r="E120" s="358">
        <v>10</v>
      </c>
      <c r="F120" s="401">
        <v>25656</v>
      </c>
      <c r="G120" s="375">
        <v>1</v>
      </c>
      <c r="H120" s="350"/>
      <c r="I120" s="358">
        <v>63</v>
      </c>
      <c r="J120" s="358">
        <v>53.55</v>
      </c>
      <c r="K120" s="401">
        <v>31692</v>
      </c>
      <c r="L120" s="375">
        <v>0.85</v>
      </c>
      <c r="M120" s="350"/>
      <c r="N120" s="358">
        <v>62</v>
      </c>
      <c r="O120" s="358">
        <v>43.4</v>
      </c>
      <c r="P120" s="401">
        <v>47550</v>
      </c>
      <c r="Q120" s="375">
        <v>0.7</v>
      </c>
    </row>
    <row r="121" spans="1:17" x14ac:dyDescent="0.25">
      <c r="A121" s="2">
        <v>117</v>
      </c>
      <c r="B121" s="351" t="s">
        <v>99</v>
      </c>
      <c r="C121" s="350"/>
      <c r="D121" s="360"/>
      <c r="E121" s="360"/>
      <c r="F121" s="402"/>
      <c r="G121" s="372"/>
      <c r="H121" s="350"/>
      <c r="I121" s="360"/>
      <c r="J121" s="360"/>
      <c r="K121" s="402"/>
      <c r="L121" s="372"/>
      <c r="M121" s="350"/>
      <c r="N121" s="360"/>
      <c r="O121" s="360"/>
      <c r="P121" s="402"/>
      <c r="Q121" s="372"/>
    </row>
    <row r="122" spans="1:17" s="94" customFormat="1" x14ac:dyDescent="0.25">
      <c r="A122" s="94">
        <v>118</v>
      </c>
      <c r="B122" s="349" t="s">
        <v>76</v>
      </c>
      <c r="C122" s="350"/>
      <c r="D122" s="358">
        <v>183</v>
      </c>
      <c r="E122" s="358">
        <v>181.17</v>
      </c>
      <c r="F122" s="401">
        <v>12335</v>
      </c>
      <c r="G122" s="375">
        <v>0.99</v>
      </c>
      <c r="H122" s="350"/>
      <c r="I122" s="358">
        <v>113</v>
      </c>
      <c r="J122" s="358">
        <v>109.61</v>
      </c>
      <c r="K122" s="401">
        <v>18616</v>
      </c>
      <c r="L122" s="375">
        <v>0.97</v>
      </c>
      <c r="M122" s="350"/>
      <c r="N122" s="358"/>
      <c r="O122" s="358"/>
      <c r="P122" s="401"/>
      <c r="Q122" s="375"/>
    </row>
    <row r="123" spans="1:17" x14ac:dyDescent="0.25">
      <c r="A123" s="2">
        <v>119</v>
      </c>
      <c r="B123" s="351" t="s">
        <v>120</v>
      </c>
      <c r="C123" s="350"/>
      <c r="D123" s="360"/>
      <c r="E123" s="360"/>
      <c r="F123" s="402"/>
      <c r="G123" s="372"/>
      <c r="H123" s="350"/>
      <c r="I123" s="360"/>
      <c r="J123" s="360"/>
      <c r="K123" s="402"/>
      <c r="L123" s="372"/>
      <c r="M123" s="350"/>
      <c r="N123" s="360"/>
      <c r="O123" s="360"/>
      <c r="P123" s="402"/>
      <c r="Q123" s="372"/>
    </row>
    <row r="124" spans="1:17" s="94" customFormat="1" x14ac:dyDescent="0.25">
      <c r="A124" s="94">
        <v>120</v>
      </c>
      <c r="B124" s="349" t="s">
        <v>271</v>
      </c>
      <c r="C124" s="350"/>
      <c r="D124" s="358"/>
      <c r="E124" s="358"/>
      <c r="F124" s="401"/>
      <c r="G124" s="375"/>
      <c r="H124" s="350"/>
      <c r="I124" s="358"/>
      <c r="J124" s="358"/>
      <c r="K124" s="401"/>
      <c r="L124" s="375"/>
      <c r="M124" s="350"/>
      <c r="N124" s="358"/>
      <c r="O124" s="358"/>
      <c r="P124" s="401"/>
      <c r="Q124" s="375"/>
    </row>
    <row r="125" spans="1:17" x14ac:dyDescent="0.25">
      <c r="A125" s="2">
        <v>121</v>
      </c>
      <c r="B125" s="351" t="s">
        <v>80</v>
      </c>
      <c r="C125" s="350"/>
      <c r="D125" s="360"/>
      <c r="E125" s="360"/>
      <c r="F125" s="402"/>
      <c r="G125" s="372"/>
      <c r="H125" s="350"/>
      <c r="I125" s="360"/>
      <c r="J125" s="360"/>
      <c r="K125" s="402"/>
      <c r="L125" s="372"/>
      <c r="M125" s="350"/>
      <c r="N125" s="360"/>
      <c r="O125" s="360"/>
      <c r="P125" s="402"/>
      <c r="Q125" s="372"/>
    </row>
    <row r="126" spans="1:17" s="94" customFormat="1" x14ac:dyDescent="0.25">
      <c r="A126" s="94">
        <v>122</v>
      </c>
      <c r="B126" s="349" t="s">
        <v>110</v>
      </c>
      <c r="C126" s="350"/>
      <c r="D126" s="358"/>
      <c r="E126" s="358"/>
      <c r="F126" s="401"/>
      <c r="G126" s="375"/>
      <c r="H126" s="350"/>
      <c r="I126" s="358"/>
      <c r="J126" s="358"/>
      <c r="K126" s="401"/>
      <c r="L126" s="375"/>
      <c r="M126" s="350"/>
      <c r="N126" s="358"/>
      <c r="O126" s="358"/>
      <c r="P126" s="401"/>
      <c r="Q126" s="375"/>
    </row>
    <row r="127" spans="1:17" x14ac:dyDescent="0.25">
      <c r="A127" s="2">
        <v>122.5</v>
      </c>
      <c r="B127" s="351" t="s">
        <v>363</v>
      </c>
      <c r="C127" s="350"/>
      <c r="D127" s="360">
        <v>347</v>
      </c>
      <c r="E127" s="360">
        <v>319.24</v>
      </c>
      <c r="F127" s="402">
        <v>20553</v>
      </c>
      <c r="G127" s="372">
        <v>0.92</v>
      </c>
      <c r="H127" s="350"/>
      <c r="I127" s="360">
        <v>821</v>
      </c>
      <c r="J127" s="360">
        <v>747.11</v>
      </c>
      <c r="K127" s="402">
        <v>28281</v>
      </c>
      <c r="L127" s="372">
        <v>0.91</v>
      </c>
      <c r="M127" s="350"/>
      <c r="N127" s="360">
        <v>312</v>
      </c>
      <c r="O127" s="360">
        <v>287.04000000000002</v>
      </c>
      <c r="P127" s="402">
        <v>45244</v>
      </c>
      <c r="Q127" s="372">
        <v>0.92</v>
      </c>
    </row>
    <row r="128" spans="1:17" x14ac:dyDescent="0.25">
      <c r="A128" s="94">
        <v>123</v>
      </c>
      <c r="B128" s="349" t="s">
        <v>125</v>
      </c>
      <c r="C128" s="350"/>
      <c r="D128" s="358" t="s">
        <v>318</v>
      </c>
      <c r="E128" s="358" t="s">
        <v>318</v>
      </c>
      <c r="F128" s="401" t="s">
        <v>318</v>
      </c>
      <c r="G128" s="375" t="s">
        <v>318</v>
      </c>
      <c r="H128" s="350"/>
      <c r="I128" s="358" t="s">
        <v>318</v>
      </c>
      <c r="J128" s="358" t="s">
        <v>318</v>
      </c>
      <c r="K128" s="401" t="s">
        <v>318</v>
      </c>
      <c r="L128" s="375" t="s">
        <v>318</v>
      </c>
      <c r="M128" s="350"/>
      <c r="N128" s="358" t="s">
        <v>318</v>
      </c>
      <c r="O128" s="358" t="s">
        <v>318</v>
      </c>
      <c r="P128" s="401" t="s">
        <v>318</v>
      </c>
      <c r="Q128" s="375" t="s">
        <v>318</v>
      </c>
    </row>
    <row r="129" spans="1:17" s="94" customFormat="1" x14ac:dyDescent="0.25">
      <c r="A129" s="2">
        <v>124</v>
      </c>
      <c r="B129" s="351" t="s">
        <v>160</v>
      </c>
      <c r="C129" s="350"/>
      <c r="D129" s="360" t="s">
        <v>318</v>
      </c>
      <c r="E129" s="360" t="s">
        <v>318</v>
      </c>
      <c r="F129" s="402" t="s">
        <v>318</v>
      </c>
      <c r="G129" s="372" t="s">
        <v>318</v>
      </c>
      <c r="H129" s="350"/>
      <c r="I129" s="360" t="s">
        <v>318</v>
      </c>
      <c r="J129" s="360" t="s">
        <v>318</v>
      </c>
      <c r="K129" s="402" t="s">
        <v>318</v>
      </c>
      <c r="L129" s="372" t="s">
        <v>318</v>
      </c>
      <c r="M129" s="350"/>
      <c r="N129" s="360" t="s">
        <v>318</v>
      </c>
      <c r="O129" s="360" t="s">
        <v>318</v>
      </c>
      <c r="P129" s="402" t="s">
        <v>318</v>
      </c>
      <c r="Q129" s="372" t="s">
        <v>318</v>
      </c>
    </row>
    <row r="130" spans="1:17" x14ac:dyDescent="0.25">
      <c r="A130" s="94">
        <v>125</v>
      </c>
      <c r="B130" s="349" t="s">
        <v>127</v>
      </c>
      <c r="C130" s="350"/>
      <c r="D130" s="358" t="s">
        <v>318</v>
      </c>
      <c r="E130" s="358" t="s">
        <v>318</v>
      </c>
      <c r="F130" s="401" t="s">
        <v>318</v>
      </c>
      <c r="G130" s="375" t="s">
        <v>318</v>
      </c>
      <c r="H130" s="350"/>
      <c r="I130" s="358" t="s">
        <v>318</v>
      </c>
      <c r="J130" s="358" t="s">
        <v>318</v>
      </c>
      <c r="K130" s="401" t="s">
        <v>318</v>
      </c>
      <c r="L130" s="375" t="s">
        <v>318</v>
      </c>
      <c r="M130" s="350"/>
      <c r="N130" s="358" t="s">
        <v>318</v>
      </c>
      <c r="O130" s="358" t="s">
        <v>318</v>
      </c>
      <c r="P130" s="401" t="s">
        <v>318</v>
      </c>
      <c r="Q130" s="375" t="s">
        <v>318</v>
      </c>
    </row>
    <row r="131" spans="1:17" s="94" customFormat="1" x14ac:dyDescent="0.25">
      <c r="A131" s="2">
        <v>126</v>
      </c>
      <c r="B131" s="351" t="s">
        <v>121</v>
      </c>
      <c r="C131" s="350"/>
      <c r="D131" s="360" t="s">
        <v>318</v>
      </c>
      <c r="E131" s="360" t="s">
        <v>318</v>
      </c>
      <c r="F131" s="402" t="s">
        <v>318</v>
      </c>
      <c r="G131" s="372" t="s">
        <v>318</v>
      </c>
      <c r="H131" s="350"/>
      <c r="I131" s="360" t="s">
        <v>318</v>
      </c>
      <c r="J131" s="360" t="s">
        <v>318</v>
      </c>
      <c r="K131" s="402" t="s">
        <v>318</v>
      </c>
      <c r="L131" s="372" t="s">
        <v>318</v>
      </c>
      <c r="M131" s="350"/>
      <c r="N131" s="360" t="s">
        <v>318</v>
      </c>
      <c r="O131" s="360" t="s">
        <v>318</v>
      </c>
      <c r="P131" s="402" t="s">
        <v>318</v>
      </c>
      <c r="Q131" s="372" t="s">
        <v>318</v>
      </c>
    </row>
    <row r="132" spans="1:17" x14ac:dyDescent="0.25">
      <c r="A132" s="94">
        <v>127</v>
      </c>
      <c r="B132" s="349" t="s">
        <v>133</v>
      </c>
      <c r="C132" s="350"/>
      <c r="D132" s="358" t="s">
        <v>318</v>
      </c>
      <c r="E132" s="358" t="s">
        <v>318</v>
      </c>
      <c r="F132" s="401" t="s">
        <v>318</v>
      </c>
      <c r="G132" s="375" t="s">
        <v>318</v>
      </c>
      <c r="H132" s="350"/>
      <c r="I132" s="358" t="s">
        <v>318</v>
      </c>
      <c r="J132" s="358" t="s">
        <v>318</v>
      </c>
      <c r="K132" s="401" t="s">
        <v>318</v>
      </c>
      <c r="L132" s="375" t="s">
        <v>318</v>
      </c>
      <c r="M132" s="350"/>
      <c r="N132" s="358" t="s">
        <v>318</v>
      </c>
      <c r="O132" s="358" t="s">
        <v>318</v>
      </c>
      <c r="P132" s="401" t="s">
        <v>318</v>
      </c>
      <c r="Q132" s="375" t="s">
        <v>318</v>
      </c>
    </row>
    <row r="133" spans="1:17" s="94" customFormat="1" x14ac:dyDescent="0.25">
      <c r="A133" s="2">
        <v>128</v>
      </c>
      <c r="B133" s="351" t="s">
        <v>79</v>
      </c>
      <c r="C133" s="350"/>
      <c r="D133" s="360" t="s">
        <v>318</v>
      </c>
      <c r="E133" s="360" t="s">
        <v>318</v>
      </c>
      <c r="F133" s="402" t="s">
        <v>318</v>
      </c>
      <c r="G133" s="372" t="s">
        <v>318</v>
      </c>
      <c r="H133" s="350"/>
      <c r="I133" s="360" t="s">
        <v>318</v>
      </c>
      <c r="J133" s="360" t="s">
        <v>318</v>
      </c>
      <c r="K133" s="402" t="s">
        <v>318</v>
      </c>
      <c r="L133" s="372" t="s">
        <v>318</v>
      </c>
      <c r="M133" s="350"/>
      <c r="N133" s="360" t="s">
        <v>318</v>
      </c>
      <c r="O133" s="360" t="s">
        <v>318</v>
      </c>
      <c r="P133" s="402" t="s">
        <v>318</v>
      </c>
      <c r="Q133" s="372" t="s">
        <v>318</v>
      </c>
    </row>
    <row r="134" spans="1:17" x14ac:dyDescent="0.25">
      <c r="A134" s="94">
        <v>129</v>
      </c>
      <c r="B134" s="349" t="s">
        <v>78</v>
      </c>
      <c r="C134" s="350"/>
      <c r="D134" s="358" t="s">
        <v>318</v>
      </c>
      <c r="E134" s="358" t="s">
        <v>318</v>
      </c>
      <c r="F134" s="401" t="s">
        <v>318</v>
      </c>
      <c r="G134" s="375" t="s">
        <v>318</v>
      </c>
      <c r="H134" s="350"/>
      <c r="I134" s="358" t="s">
        <v>318</v>
      </c>
      <c r="J134" s="358" t="s">
        <v>318</v>
      </c>
      <c r="K134" s="401" t="s">
        <v>318</v>
      </c>
      <c r="L134" s="375" t="s">
        <v>318</v>
      </c>
      <c r="M134" s="350"/>
      <c r="N134" s="358" t="s">
        <v>318</v>
      </c>
      <c r="O134" s="358" t="s">
        <v>318</v>
      </c>
      <c r="P134" s="401" t="s">
        <v>318</v>
      </c>
      <c r="Q134" s="375" t="s">
        <v>318</v>
      </c>
    </row>
    <row r="135" spans="1:17" s="94" customFormat="1" x14ac:dyDescent="0.25">
      <c r="A135" s="2">
        <v>130</v>
      </c>
      <c r="B135" s="351" t="s">
        <v>118</v>
      </c>
      <c r="C135" s="350"/>
      <c r="D135" s="360" t="s">
        <v>318</v>
      </c>
      <c r="E135" s="360" t="s">
        <v>318</v>
      </c>
      <c r="F135" s="402" t="s">
        <v>318</v>
      </c>
      <c r="G135" s="372" t="s">
        <v>318</v>
      </c>
      <c r="H135" s="350"/>
      <c r="I135" s="360" t="s">
        <v>318</v>
      </c>
      <c r="J135" s="360" t="s">
        <v>318</v>
      </c>
      <c r="K135" s="402" t="s">
        <v>318</v>
      </c>
      <c r="L135" s="372" t="s">
        <v>318</v>
      </c>
      <c r="M135" s="350"/>
      <c r="N135" s="360" t="s">
        <v>318</v>
      </c>
      <c r="O135" s="360" t="s">
        <v>318</v>
      </c>
      <c r="P135" s="402" t="s">
        <v>318</v>
      </c>
      <c r="Q135" s="372" t="s">
        <v>318</v>
      </c>
    </row>
    <row r="136" spans="1:17" x14ac:dyDescent="0.25">
      <c r="A136" s="94">
        <v>131</v>
      </c>
      <c r="B136" s="349" t="s">
        <v>115</v>
      </c>
      <c r="C136" s="350"/>
      <c r="D136" s="358" t="s">
        <v>318</v>
      </c>
      <c r="E136" s="358" t="s">
        <v>318</v>
      </c>
      <c r="F136" s="401" t="s">
        <v>318</v>
      </c>
      <c r="G136" s="375" t="s">
        <v>318</v>
      </c>
      <c r="H136" s="350"/>
      <c r="I136" s="358" t="s">
        <v>318</v>
      </c>
      <c r="J136" s="358" t="s">
        <v>318</v>
      </c>
      <c r="K136" s="401" t="s">
        <v>318</v>
      </c>
      <c r="L136" s="375" t="s">
        <v>318</v>
      </c>
      <c r="M136" s="350"/>
      <c r="N136" s="358" t="s">
        <v>318</v>
      </c>
      <c r="O136" s="358" t="s">
        <v>318</v>
      </c>
      <c r="P136" s="401" t="s">
        <v>318</v>
      </c>
      <c r="Q136" s="375" t="s">
        <v>318</v>
      </c>
    </row>
    <row r="137" spans="1:17" s="94" customFormat="1" x14ac:dyDescent="0.25">
      <c r="A137" s="2">
        <v>132</v>
      </c>
      <c r="B137" s="351" t="s">
        <v>116</v>
      </c>
      <c r="C137" s="350"/>
      <c r="D137" s="360" t="s">
        <v>318</v>
      </c>
      <c r="E137" s="360" t="s">
        <v>318</v>
      </c>
      <c r="F137" s="402" t="s">
        <v>318</v>
      </c>
      <c r="G137" s="372" t="s">
        <v>318</v>
      </c>
      <c r="H137" s="350"/>
      <c r="I137" s="360" t="s">
        <v>318</v>
      </c>
      <c r="J137" s="360" t="s">
        <v>318</v>
      </c>
      <c r="K137" s="402" t="s">
        <v>318</v>
      </c>
      <c r="L137" s="372" t="s">
        <v>318</v>
      </c>
      <c r="M137" s="350"/>
      <c r="N137" s="360" t="s">
        <v>318</v>
      </c>
      <c r="O137" s="360" t="s">
        <v>318</v>
      </c>
      <c r="P137" s="402" t="s">
        <v>318</v>
      </c>
      <c r="Q137" s="372" t="s">
        <v>318</v>
      </c>
    </row>
    <row r="138" spans="1:17" x14ac:dyDescent="0.25">
      <c r="A138" s="94">
        <v>133</v>
      </c>
      <c r="B138" s="349" t="s">
        <v>92</v>
      </c>
      <c r="C138" s="350"/>
      <c r="D138" s="358">
        <v>104</v>
      </c>
      <c r="E138" s="358">
        <v>91.52</v>
      </c>
      <c r="F138" s="401">
        <v>9136</v>
      </c>
      <c r="G138" s="375">
        <v>0.88</v>
      </c>
      <c r="H138" s="350"/>
      <c r="I138" s="358"/>
      <c r="J138" s="358"/>
      <c r="K138" s="401"/>
      <c r="L138" s="375"/>
      <c r="M138" s="350"/>
      <c r="N138" s="358"/>
      <c r="O138" s="358"/>
      <c r="P138" s="401"/>
      <c r="Q138" s="375"/>
    </row>
    <row r="139" spans="1:17" s="94" customFormat="1" x14ac:dyDescent="0.25">
      <c r="A139" s="94">
        <v>134</v>
      </c>
      <c r="B139" s="349" t="s">
        <v>91</v>
      </c>
      <c r="C139" s="350"/>
      <c r="D139" s="358" t="s">
        <v>318</v>
      </c>
      <c r="E139" s="358" t="s">
        <v>318</v>
      </c>
      <c r="F139" s="401" t="s">
        <v>318</v>
      </c>
      <c r="G139" s="375" t="s">
        <v>318</v>
      </c>
      <c r="H139" s="350"/>
      <c r="I139" s="358"/>
      <c r="J139" s="358"/>
      <c r="K139" s="401"/>
      <c r="L139" s="375"/>
      <c r="M139" s="350"/>
      <c r="N139" s="358"/>
      <c r="O139" s="358"/>
      <c r="P139" s="401"/>
      <c r="Q139" s="375"/>
    </row>
    <row r="140" spans="1:17" s="15" customFormat="1" x14ac:dyDescent="0.25">
      <c r="A140" s="2">
        <v>135</v>
      </c>
      <c r="B140" s="351" t="s">
        <v>85</v>
      </c>
      <c r="C140" s="350"/>
      <c r="D140" s="360"/>
      <c r="E140" s="360"/>
      <c r="F140" s="402"/>
      <c r="G140" s="372"/>
      <c r="H140" s="350"/>
      <c r="I140" s="360"/>
      <c r="J140" s="360"/>
      <c r="K140" s="402"/>
      <c r="L140" s="372"/>
      <c r="M140" s="350"/>
      <c r="N140" s="360"/>
      <c r="O140" s="360"/>
      <c r="P140" s="402"/>
      <c r="Q140" s="372"/>
    </row>
    <row r="141" spans="1:17" s="94" customFormat="1" x14ac:dyDescent="0.25">
      <c r="A141" s="94">
        <v>136</v>
      </c>
      <c r="B141" s="349" t="s">
        <v>86</v>
      </c>
      <c r="C141" s="350"/>
      <c r="D141" s="358"/>
      <c r="E141" s="358"/>
      <c r="F141" s="401"/>
      <c r="G141" s="375"/>
      <c r="H141" s="350"/>
      <c r="I141" s="358"/>
      <c r="J141" s="358"/>
      <c r="K141" s="401"/>
      <c r="L141" s="375"/>
      <c r="M141" s="350"/>
      <c r="N141" s="358"/>
      <c r="O141" s="358"/>
      <c r="P141" s="401"/>
      <c r="Q141" s="375"/>
    </row>
    <row r="142" spans="1:17" x14ac:dyDescent="0.25">
      <c r="A142" s="2">
        <v>137</v>
      </c>
      <c r="B142" s="351" t="s">
        <v>100</v>
      </c>
      <c r="C142" s="350"/>
      <c r="D142" s="360"/>
      <c r="E142" s="360"/>
      <c r="F142" s="402"/>
      <c r="G142" s="372"/>
      <c r="H142" s="350"/>
      <c r="I142" s="360"/>
      <c r="J142" s="360"/>
      <c r="K142" s="402"/>
      <c r="L142" s="372"/>
      <c r="M142" s="350"/>
      <c r="N142" s="360"/>
      <c r="O142" s="360"/>
      <c r="P142" s="402"/>
      <c r="Q142" s="372"/>
    </row>
    <row r="143" spans="1:17" s="94" customFormat="1" x14ac:dyDescent="0.25">
      <c r="A143" s="94">
        <v>138</v>
      </c>
      <c r="B143" s="349" t="s">
        <v>122</v>
      </c>
      <c r="C143" s="350"/>
      <c r="D143" s="358"/>
      <c r="E143" s="358"/>
      <c r="F143" s="401"/>
      <c r="G143" s="375"/>
      <c r="H143" s="350"/>
      <c r="I143" s="358"/>
      <c r="J143" s="358"/>
      <c r="K143" s="401"/>
      <c r="L143" s="375"/>
      <c r="M143" s="350"/>
      <c r="N143" s="358"/>
      <c r="O143" s="358"/>
      <c r="P143" s="401"/>
      <c r="Q143" s="375"/>
    </row>
    <row r="144" spans="1:17" x14ac:dyDescent="0.25">
      <c r="A144" s="2">
        <v>139</v>
      </c>
      <c r="B144" s="351" t="s">
        <v>161</v>
      </c>
      <c r="C144" s="350"/>
      <c r="D144" s="360">
        <v>6</v>
      </c>
      <c r="E144" s="360">
        <v>4.5</v>
      </c>
      <c r="F144" s="402">
        <v>18392</v>
      </c>
      <c r="G144" s="372">
        <v>0.75</v>
      </c>
      <c r="H144" s="350"/>
      <c r="I144" s="360">
        <v>73</v>
      </c>
      <c r="J144" s="360">
        <v>70.08</v>
      </c>
      <c r="K144" s="402">
        <v>36017</v>
      </c>
      <c r="L144" s="372">
        <v>0.96</v>
      </c>
      <c r="M144" s="350"/>
      <c r="N144" s="360">
        <v>52</v>
      </c>
      <c r="O144" s="360">
        <v>50.96</v>
      </c>
      <c r="P144" s="402">
        <v>49507</v>
      </c>
      <c r="Q144" s="372">
        <v>0.98</v>
      </c>
    </row>
    <row r="145" spans="1:17" s="94" customFormat="1" x14ac:dyDescent="0.25">
      <c r="A145" s="94">
        <v>140</v>
      </c>
      <c r="B145" s="349" t="s">
        <v>162</v>
      </c>
      <c r="C145" s="350"/>
      <c r="D145" s="358" t="s">
        <v>318</v>
      </c>
      <c r="E145" s="358" t="s">
        <v>318</v>
      </c>
      <c r="F145" s="401" t="s">
        <v>318</v>
      </c>
      <c r="G145" s="375" t="s">
        <v>318</v>
      </c>
      <c r="H145" s="350"/>
      <c r="I145" s="358" t="s">
        <v>318</v>
      </c>
      <c r="J145" s="358" t="s">
        <v>318</v>
      </c>
      <c r="K145" s="401" t="s">
        <v>318</v>
      </c>
      <c r="L145" s="375" t="s">
        <v>318</v>
      </c>
      <c r="M145" s="350"/>
      <c r="N145" s="358" t="s">
        <v>318</v>
      </c>
      <c r="O145" s="358" t="s">
        <v>318</v>
      </c>
      <c r="P145" s="401" t="s">
        <v>318</v>
      </c>
      <c r="Q145" s="375" t="s">
        <v>318</v>
      </c>
    </row>
    <row r="146" spans="1:17" x14ac:dyDescent="0.25">
      <c r="A146" s="2">
        <v>141</v>
      </c>
      <c r="B146" s="351" t="s">
        <v>163</v>
      </c>
      <c r="C146" s="350"/>
      <c r="D146" s="360" t="s">
        <v>318</v>
      </c>
      <c r="E146" s="360" t="s">
        <v>318</v>
      </c>
      <c r="F146" s="402" t="s">
        <v>318</v>
      </c>
      <c r="G146" s="372" t="s">
        <v>318</v>
      </c>
      <c r="H146" s="350"/>
      <c r="I146" s="360" t="s">
        <v>318</v>
      </c>
      <c r="J146" s="360" t="s">
        <v>318</v>
      </c>
      <c r="K146" s="402" t="s">
        <v>318</v>
      </c>
      <c r="L146" s="372" t="s">
        <v>318</v>
      </c>
      <c r="M146" s="350"/>
      <c r="N146" s="360" t="s">
        <v>318</v>
      </c>
      <c r="O146" s="360" t="s">
        <v>318</v>
      </c>
      <c r="P146" s="402" t="s">
        <v>318</v>
      </c>
      <c r="Q146" s="372" t="s">
        <v>318</v>
      </c>
    </row>
    <row r="147" spans="1:17" s="94" customFormat="1" x14ac:dyDescent="0.25">
      <c r="A147" s="94">
        <v>142</v>
      </c>
      <c r="B147" s="349" t="s">
        <v>164</v>
      </c>
      <c r="C147" s="350"/>
      <c r="D147" s="358" t="s">
        <v>318</v>
      </c>
      <c r="E147" s="358" t="s">
        <v>318</v>
      </c>
      <c r="F147" s="401" t="s">
        <v>318</v>
      </c>
      <c r="G147" s="375" t="s">
        <v>318</v>
      </c>
      <c r="H147" s="350"/>
      <c r="I147" s="358" t="s">
        <v>318</v>
      </c>
      <c r="J147" s="358" t="s">
        <v>318</v>
      </c>
      <c r="K147" s="401" t="s">
        <v>318</v>
      </c>
      <c r="L147" s="375" t="s">
        <v>318</v>
      </c>
      <c r="M147" s="350"/>
      <c r="N147" s="358" t="s">
        <v>318</v>
      </c>
      <c r="O147" s="358" t="s">
        <v>318</v>
      </c>
      <c r="P147" s="401" t="s">
        <v>318</v>
      </c>
      <c r="Q147" s="375" t="s">
        <v>318</v>
      </c>
    </row>
    <row r="148" spans="1:17" x14ac:dyDescent="0.25">
      <c r="A148" s="2">
        <v>143</v>
      </c>
      <c r="B148" s="351" t="s">
        <v>119</v>
      </c>
      <c r="C148" s="350"/>
      <c r="D148" s="360"/>
      <c r="E148" s="360"/>
      <c r="F148" s="402"/>
      <c r="G148" s="372"/>
      <c r="H148" s="350"/>
      <c r="I148" s="360"/>
      <c r="J148" s="360"/>
      <c r="K148" s="402"/>
      <c r="L148" s="372"/>
      <c r="M148" s="350"/>
      <c r="N148" s="360"/>
      <c r="O148" s="360"/>
      <c r="P148" s="402"/>
      <c r="Q148" s="372"/>
    </row>
    <row r="149" spans="1:17" s="94" customFormat="1" x14ac:dyDescent="0.25">
      <c r="A149" s="94">
        <v>144</v>
      </c>
      <c r="B149" s="349" t="s">
        <v>131</v>
      </c>
      <c r="C149" s="350"/>
      <c r="D149" s="358"/>
      <c r="E149" s="358"/>
      <c r="F149" s="401"/>
      <c r="G149" s="375"/>
      <c r="H149" s="350"/>
      <c r="I149" s="358"/>
      <c r="J149" s="358"/>
      <c r="K149" s="401"/>
      <c r="L149" s="375"/>
      <c r="M149" s="350"/>
      <c r="N149" s="358"/>
      <c r="O149" s="358"/>
      <c r="P149" s="401"/>
      <c r="Q149" s="375"/>
    </row>
    <row r="150" spans="1:17" x14ac:dyDescent="0.25">
      <c r="A150" s="2">
        <v>145</v>
      </c>
      <c r="B150" s="351" t="s">
        <v>114</v>
      </c>
      <c r="C150" s="350"/>
      <c r="D150" s="360"/>
      <c r="E150" s="360"/>
      <c r="F150" s="402"/>
      <c r="G150" s="372"/>
      <c r="H150" s="350"/>
      <c r="I150" s="360"/>
      <c r="J150" s="360"/>
      <c r="K150" s="402"/>
      <c r="L150" s="372"/>
      <c r="M150" s="350"/>
      <c r="N150" s="360"/>
      <c r="O150" s="360"/>
      <c r="P150" s="402"/>
      <c r="Q150" s="372"/>
    </row>
    <row r="151" spans="1:17" s="94" customFormat="1" x14ac:dyDescent="0.25">
      <c r="A151" s="94">
        <v>146</v>
      </c>
      <c r="B151" s="349" t="s">
        <v>130</v>
      </c>
      <c r="C151" s="350"/>
      <c r="D151" s="358"/>
      <c r="E151" s="358"/>
      <c r="F151" s="401"/>
      <c r="G151" s="375"/>
      <c r="H151" s="350"/>
      <c r="I151" s="358"/>
      <c r="J151" s="358"/>
      <c r="K151" s="401"/>
      <c r="L151" s="375"/>
      <c r="M151" s="350"/>
      <c r="N151" s="358"/>
      <c r="O151" s="358"/>
      <c r="P151" s="401"/>
      <c r="Q151" s="375"/>
    </row>
    <row r="152" spans="1:17" x14ac:dyDescent="0.25">
      <c r="A152" s="2">
        <v>147</v>
      </c>
      <c r="B152" s="351" t="s">
        <v>132</v>
      </c>
      <c r="C152" s="350"/>
      <c r="D152" s="360">
        <v>110</v>
      </c>
      <c r="E152" s="360">
        <v>97.9</v>
      </c>
      <c r="F152" s="402">
        <v>14779</v>
      </c>
      <c r="G152" s="372">
        <v>0.89</v>
      </c>
      <c r="H152" s="350"/>
      <c r="I152" s="360">
        <v>1099</v>
      </c>
      <c r="J152" s="360">
        <v>1022.07</v>
      </c>
      <c r="K152" s="402">
        <v>27411</v>
      </c>
      <c r="L152" s="372">
        <v>0.93</v>
      </c>
      <c r="M152" s="350"/>
      <c r="N152" s="360">
        <v>120</v>
      </c>
      <c r="O152" s="360">
        <v>112.8</v>
      </c>
      <c r="P152" s="402">
        <v>41551</v>
      </c>
      <c r="Q152" s="372">
        <v>0.94</v>
      </c>
    </row>
    <row r="153" spans="1:17" s="94" customFormat="1" x14ac:dyDescent="0.25">
      <c r="A153" s="94">
        <v>148</v>
      </c>
      <c r="B153" s="349" t="s">
        <v>84</v>
      </c>
      <c r="C153" s="350"/>
      <c r="D153" s="358">
        <v>351</v>
      </c>
      <c r="E153" s="358">
        <v>298.34999999999997</v>
      </c>
      <c r="F153" s="401">
        <v>10603</v>
      </c>
      <c r="G153" s="375">
        <v>0.85</v>
      </c>
      <c r="H153" s="350"/>
      <c r="I153" s="358"/>
      <c r="J153" s="358"/>
      <c r="K153" s="401"/>
      <c r="L153" s="375"/>
      <c r="M153" s="350"/>
      <c r="N153" s="358"/>
      <c r="O153" s="358"/>
      <c r="P153" s="401"/>
      <c r="Q153" s="375"/>
    </row>
    <row r="154" spans="1:17" x14ac:dyDescent="0.25">
      <c r="A154" s="2">
        <v>149</v>
      </c>
      <c r="B154" s="351" t="s">
        <v>87</v>
      </c>
      <c r="C154" s="350"/>
      <c r="D154" s="370" t="s">
        <v>318</v>
      </c>
      <c r="E154" s="360" t="s">
        <v>318</v>
      </c>
      <c r="F154" s="402" t="s">
        <v>318</v>
      </c>
      <c r="G154" s="372" t="s">
        <v>318</v>
      </c>
      <c r="H154" s="350"/>
      <c r="I154" s="370"/>
      <c r="J154" s="360"/>
      <c r="K154" s="402"/>
      <c r="L154" s="372"/>
      <c r="M154" s="350"/>
      <c r="N154" s="370"/>
      <c r="O154" s="360"/>
      <c r="P154" s="402"/>
      <c r="Q154" s="372"/>
    </row>
    <row r="155" spans="1:17" s="94" customFormat="1" x14ac:dyDescent="0.25">
      <c r="A155" s="94">
        <v>150</v>
      </c>
      <c r="B155" s="349" t="s">
        <v>126</v>
      </c>
      <c r="C155" s="350"/>
      <c r="D155" s="358" t="s">
        <v>318</v>
      </c>
      <c r="E155" s="358" t="s">
        <v>318</v>
      </c>
      <c r="F155" s="401" t="s">
        <v>318</v>
      </c>
      <c r="G155" s="375" t="s">
        <v>318</v>
      </c>
      <c r="H155" s="350"/>
      <c r="I155" s="358"/>
      <c r="J155" s="358"/>
      <c r="K155" s="401"/>
      <c r="L155" s="375"/>
      <c r="M155" s="350"/>
      <c r="N155" s="358"/>
      <c r="O155" s="358"/>
      <c r="P155" s="401"/>
      <c r="Q155" s="375"/>
    </row>
    <row r="156" spans="1:17" x14ac:dyDescent="0.25">
      <c r="A156" s="2">
        <v>151</v>
      </c>
      <c r="B156" s="351" t="s">
        <v>104</v>
      </c>
      <c r="C156" s="350"/>
      <c r="D156" s="360" t="s">
        <v>318</v>
      </c>
      <c r="E156" s="360" t="s">
        <v>318</v>
      </c>
      <c r="F156" s="402" t="s">
        <v>318</v>
      </c>
      <c r="G156" s="372" t="s">
        <v>318</v>
      </c>
      <c r="H156" s="350"/>
      <c r="I156" s="360"/>
      <c r="J156" s="360"/>
      <c r="K156" s="402"/>
      <c r="L156" s="372"/>
      <c r="M156" s="350"/>
      <c r="N156" s="360"/>
      <c r="O156" s="360"/>
      <c r="P156" s="402"/>
      <c r="Q156" s="372"/>
    </row>
    <row r="157" spans="1:17" s="94" customFormat="1" x14ac:dyDescent="0.25">
      <c r="A157" s="94">
        <v>152</v>
      </c>
      <c r="B157" s="349" t="s">
        <v>105</v>
      </c>
      <c r="C157" s="350"/>
      <c r="D157" s="358" t="s">
        <v>318</v>
      </c>
      <c r="E157" s="358" t="s">
        <v>318</v>
      </c>
      <c r="F157" s="401" t="s">
        <v>318</v>
      </c>
      <c r="G157" s="375" t="s">
        <v>318</v>
      </c>
      <c r="H157" s="350"/>
      <c r="I157" s="358"/>
      <c r="J157" s="358"/>
      <c r="K157" s="401"/>
      <c r="L157" s="375"/>
      <c r="M157" s="350"/>
      <c r="N157" s="358"/>
      <c r="O157" s="358"/>
      <c r="P157" s="401"/>
      <c r="Q157" s="375"/>
    </row>
    <row r="158" spans="1:17" x14ac:dyDescent="0.25">
      <c r="A158" s="2">
        <v>153</v>
      </c>
      <c r="B158" s="351" t="s">
        <v>83</v>
      </c>
      <c r="C158" s="350"/>
      <c r="D158" s="360" t="s">
        <v>318</v>
      </c>
      <c r="E158" s="360" t="s">
        <v>318</v>
      </c>
      <c r="F158" s="402" t="s">
        <v>318</v>
      </c>
      <c r="G158" s="372" t="s">
        <v>318</v>
      </c>
      <c r="H158" s="350"/>
      <c r="I158" s="360"/>
      <c r="J158" s="360"/>
      <c r="K158" s="402"/>
      <c r="L158" s="372"/>
      <c r="M158" s="350"/>
      <c r="N158" s="360"/>
      <c r="O158" s="360"/>
      <c r="P158" s="402"/>
      <c r="Q158" s="372"/>
    </row>
    <row r="159" spans="1:17" s="94" customFormat="1" x14ac:dyDescent="0.25">
      <c r="A159" s="94">
        <v>154</v>
      </c>
      <c r="B159" s="349" t="s">
        <v>128</v>
      </c>
      <c r="C159" s="350"/>
      <c r="D159" s="358"/>
      <c r="E159" s="358"/>
      <c r="F159" s="401"/>
      <c r="G159" s="375"/>
      <c r="H159" s="350"/>
      <c r="I159" s="358"/>
      <c r="J159" s="358"/>
      <c r="K159" s="401"/>
      <c r="L159" s="375"/>
      <c r="M159" s="350"/>
      <c r="N159" s="358"/>
      <c r="O159" s="358"/>
      <c r="P159" s="401"/>
      <c r="Q159" s="375"/>
    </row>
    <row r="160" spans="1:17" x14ac:dyDescent="0.25">
      <c r="A160" s="2">
        <v>155</v>
      </c>
      <c r="B160" s="351" t="s">
        <v>95</v>
      </c>
      <c r="C160" s="350"/>
      <c r="D160" s="360"/>
      <c r="E160" s="360"/>
      <c r="F160" s="402"/>
      <c r="G160" s="372"/>
      <c r="H160" s="350"/>
      <c r="I160" s="360"/>
      <c r="J160" s="360"/>
      <c r="K160" s="402"/>
      <c r="L160" s="372"/>
      <c r="M160" s="350"/>
      <c r="N160" s="360"/>
      <c r="O160" s="360"/>
      <c r="P160" s="402"/>
      <c r="Q160" s="372"/>
    </row>
    <row r="161" spans="1:17" s="94" customFormat="1" x14ac:dyDescent="0.25">
      <c r="A161" s="94">
        <v>156</v>
      </c>
      <c r="B161" s="349" t="s">
        <v>123</v>
      </c>
      <c r="C161" s="350"/>
      <c r="D161" s="358"/>
      <c r="E161" s="358"/>
      <c r="F161" s="401"/>
      <c r="G161" s="375"/>
      <c r="H161" s="350"/>
      <c r="I161" s="358"/>
      <c r="J161" s="358"/>
      <c r="K161" s="401"/>
      <c r="L161" s="375"/>
      <c r="M161" s="350"/>
      <c r="N161" s="358"/>
      <c r="O161" s="358"/>
      <c r="P161" s="401"/>
      <c r="Q161" s="375"/>
    </row>
    <row r="162" spans="1:17" x14ac:dyDescent="0.25">
      <c r="A162" s="2">
        <v>157</v>
      </c>
      <c r="B162" s="351" t="s">
        <v>106</v>
      </c>
      <c r="C162" s="350"/>
      <c r="D162" s="360"/>
      <c r="E162" s="360"/>
      <c r="F162" s="402"/>
      <c r="G162" s="372"/>
      <c r="H162" s="350"/>
      <c r="I162" s="360"/>
      <c r="J162" s="360"/>
      <c r="K162" s="402"/>
      <c r="L162" s="372"/>
      <c r="M162" s="350"/>
      <c r="N162" s="360"/>
      <c r="O162" s="360"/>
      <c r="P162" s="402"/>
      <c r="Q162" s="372"/>
    </row>
    <row r="163" spans="1:17" s="94" customFormat="1" x14ac:dyDescent="0.25">
      <c r="A163" s="94">
        <v>158</v>
      </c>
      <c r="B163" s="349" t="s">
        <v>73</v>
      </c>
      <c r="C163" s="350"/>
      <c r="D163" s="358"/>
      <c r="E163" s="358"/>
      <c r="F163" s="401"/>
      <c r="G163" s="375"/>
      <c r="H163" s="350"/>
      <c r="I163" s="358"/>
      <c r="J163" s="358"/>
      <c r="K163" s="401"/>
      <c r="L163" s="375"/>
      <c r="M163" s="350"/>
      <c r="N163" s="358"/>
      <c r="O163" s="358"/>
      <c r="P163" s="401"/>
      <c r="Q163" s="375"/>
    </row>
    <row r="164" spans="1:17" x14ac:dyDescent="0.25">
      <c r="A164" s="2">
        <v>159</v>
      </c>
      <c r="B164" s="351" t="s">
        <v>136</v>
      </c>
      <c r="C164" s="350"/>
      <c r="D164" s="360"/>
      <c r="E164" s="360"/>
      <c r="F164" s="402"/>
      <c r="G164" s="372"/>
      <c r="H164" s="350"/>
      <c r="I164" s="360"/>
      <c r="J164" s="360"/>
      <c r="K164" s="402"/>
      <c r="L164" s="372"/>
      <c r="M164" s="350"/>
      <c r="N164" s="360">
        <v>76</v>
      </c>
      <c r="O164" s="360">
        <v>59.28</v>
      </c>
      <c r="P164" s="402">
        <v>31805</v>
      </c>
      <c r="Q164" s="372">
        <v>0.78</v>
      </c>
    </row>
    <row r="165" spans="1:17" x14ac:dyDescent="0.25">
      <c r="A165" s="2">
        <v>161</v>
      </c>
      <c r="C165" s="2"/>
      <c r="D165" s="300"/>
      <c r="E165" s="300"/>
      <c r="F165" s="403"/>
      <c r="G165" s="309"/>
    </row>
    <row r="166" spans="1:17" s="94" customFormat="1" x14ac:dyDescent="0.25">
      <c r="A166" s="2">
        <v>172</v>
      </c>
      <c r="B166" s="38" t="s">
        <v>266</v>
      </c>
      <c r="C166" s="38"/>
      <c r="D166" s="301"/>
      <c r="E166" s="301"/>
      <c r="F166" s="392"/>
      <c r="G166" s="395"/>
      <c r="H166" s="2"/>
      <c r="I166" s="2"/>
      <c r="J166" s="2"/>
      <c r="K166" s="2"/>
      <c r="L166" s="2"/>
      <c r="M166" s="2"/>
      <c r="N166" s="2"/>
      <c r="O166" s="2"/>
      <c r="P166" s="2"/>
      <c r="Q166" s="2"/>
    </row>
    <row r="167" spans="1:17" s="94" customFormat="1" ht="29.25" customHeight="1" x14ac:dyDescent="0.25">
      <c r="A167" s="2"/>
      <c r="B167" s="562" t="s">
        <v>578</v>
      </c>
      <c r="C167" s="562"/>
      <c r="D167" s="562"/>
      <c r="E167" s="562"/>
      <c r="F167" s="562"/>
      <c r="G167" s="562"/>
      <c r="H167" s="2"/>
      <c r="I167" s="2"/>
      <c r="J167" s="2"/>
      <c r="K167" s="2"/>
      <c r="L167" s="2"/>
      <c r="M167" s="2"/>
      <c r="N167" s="2"/>
      <c r="O167" s="2"/>
      <c r="P167" s="2"/>
      <c r="Q167" s="2"/>
    </row>
    <row r="168" spans="1:17" s="15" customFormat="1" x14ac:dyDescent="0.25">
      <c r="A168" s="2">
        <v>173</v>
      </c>
      <c r="B168" s="38" t="s">
        <v>365</v>
      </c>
      <c r="C168" s="38"/>
      <c r="D168"/>
      <c r="E168"/>
      <c r="F168"/>
      <c r="G168"/>
      <c r="H168"/>
      <c r="I168"/>
      <c r="J168"/>
      <c r="K168"/>
      <c r="L168"/>
      <c r="M168"/>
      <c r="N168"/>
      <c r="O168"/>
    </row>
    <row r="169" spans="1:17" s="15" customFormat="1" x14ac:dyDescent="0.25">
      <c r="A169" s="2">
        <v>173.5</v>
      </c>
      <c r="B169" s="38"/>
      <c r="C169" s="38"/>
      <c r="D169"/>
      <c r="E169"/>
      <c r="F169"/>
      <c r="G169"/>
      <c r="H169"/>
      <c r="I169"/>
      <c r="J169"/>
      <c r="K169"/>
      <c r="L169"/>
      <c r="M169"/>
      <c r="N169"/>
      <c r="O169"/>
    </row>
    <row r="170" spans="1:17" x14ac:dyDescent="0.25">
      <c r="A170" s="2">
        <v>174</v>
      </c>
      <c r="B170" s="37" t="s">
        <v>146</v>
      </c>
      <c r="C170" s="37"/>
      <c r="D170" s="303"/>
      <c r="E170" s="303"/>
      <c r="F170" s="404"/>
      <c r="G170" s="396"/>
    </row>
  </sheetData>
  <mergeCells count="10">
    <mergeCell ref="B1:G1"/>
    <mergeCell ref="A3:A5"/>
    <mergeCell ref="B3:B5"/>
    <mergeCell ref="N3:Q4"/>
    <mergeCell ref="N6:Q6"/>
    <mergeCell ref="B167:G167"/>
    <mergeCell ref="D6:G6"/>
    <mergeCell ref="D3:G4"/>
    <mergeCell ref="I3:L4"/>
    <mergeCell ref="I6:L6"/>
  </mergeCells>
  <printOptions horizontalCentered="1"/>
  <pageMargins left="0.25" right="0.25" top="0.75" bottom="0.75" header="0" footer="0"/>
  <pageSetup scale="70" fitToHeight="0" orientation="landscape" r:id="rId1"/>
  <headerFooter>
    <oddFooter xml:space="preserve">&amp;LMinnesota Office of Higher Education&amp;R&amp;P+60  </oddFooter>
  </headerFooter>
  <rowBreaks count="1" manualBreakCount="1">
    <brk id="39" min="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3" width="13.28515625" style="481" customWidth="1"/>
    <col min="4" max="4" width="15.7109375" style="18" customWidth="1"/>
    <col min="5" max="5" width="13.28515625" style="481" customWidth="1"/>
    <col min="6" max="6" width="15.7109375" style="18" customWidth="1"/>
    <col min="7" max="16384" width="9.140625" style="2"/>
  </cols>
  <sheetData>
    <row r="1" spans="1:7" ht="18.75" x14ac:dyDescent="0.3">
      <c r="A1" s="60"/>
      <c r="B1" s="539" t="s">
        <v>603</v>
      </c>
      <c r="C1" s="539"/>
      <c r="D1" s="539"/>
      <c r="E1" s="539"/>
      <c r="F1" s="539"/>
      <c r="G1" s="539"/>
    </row>
    <row r="3" spans="1:7" s="64" customFormat="1" x14ac:dyDescent="0.25">
      <c r="A3" s="537" t="s">
        <v>258</v>
      </c>
      <c r="B3" s="538" t="s">
        <v>342</v>
      </c>
      <c r="C3" s="538" t="s">
        <v>585</v>
      </c>
      <c r="D3" s="538"/>
      <c r="E3" s="538"/>
      <c r="F3" s="538"/>
    </row>
    <row r="4" spans="1:7" s="64" customFormat="1" ht="27" customHeight="1" x14ac:dyDescent="0.25">
      <c r="A4" s="537"/>
      <c r="B4" s="538"/>
      <c r="C4" s="538"/>
      <c r="D4" s="538"/>
      <c r="E4" s="538"/>
      <c r="F4" s="538"/>
    </row>
    <row r="5" spans="1:7" s="62" customFormat="1" ht="75.75" customHeight="1" x14ac:dyDescent="0.25">
      <c r="A5" s="537"/>
      <c r="B5" s="538"/>
      <c r="C5" s="492" t="s">
        <v>559</v>
      </c>
      <c r="D5" s="70" t="s">
        <v>560</v>
      </c>
      <c r="E5" s="492" t="s">
        <v>561</v>
      </c>
      <c r="F5" s="70" t="s">
        <v>562</v>
      </c>
    </row>
    <row r="6" spans="1:7" s="63" customFormat="1" ht="26.25" customHeight="1" x14ac:dyDescent="0.25">
      <c r="B6" s="280" t="s">
        <v>327</v>
      </c>
      <c r="C6" s="572" t="s">
        <v>333</v>
      </c>
      <c r="D6" s="573"/>
      <c r="E6" s="573"/>
      <c r="F6" s="574"/>
    </row>
    <row r="7" spans="1:7" s="47" customFormat="1" x14ac:dyDescent="0.25">
      <c r="A7" s="283"/>
      <c r="B7" s="82" t="s">
        <v>328</v>
      </c>
      <c r="C7" s="474"/>
      <c r="D7" s="393"/>
      <c r="E7" s="474"/>
      <c r="F7" s="393"/>
    </row>
    <row r="8" spans="1:7" s="15" customFormat="1" x14ac:dyDescent="0.25">
      <c r="A8" s="15">
        <v>1</v>
      </c>
      <c r="B8" s="347" t="s">
        <v>147</v>
      </c>
      <c r="C8" s="475"/>
      <c r="D8" s="394"/>
      <c r="E8" s="475"/>
      <c r="F8" s="394"/>
    </row>
    <row r="9" spans="1:7" s="94" customFormat="1" x14ac:dyDescent="0.25">
      <c r="A9" s="94">
        <v>2</v>
      </c>
      <c r="B9" s="349" t="s">
        <v>18</v>
      </c>
      <c r="C9" s="476">
        <v>556</v>
      </c>
      <c r="D9" s="375">
        <v>0.68</v>
      </c>
      <c r="E9" s="479">
        <v>42</v>
      </c>
      <c r="F9" s="375">
        <v>0.5</v>
      </c>
    </row>
    <row r="10" spans="1:7" x14ac:dyDescent="0.25">
      <c r="A10" s="2">
        <v>3</v>
      </c>
      <c r="B10" s="351" t="s">
        <v>19</v>
      </c>
      <c r="C10" s="475">
        <v>189</v>
      </c>
      <c r="D10" s="372">
        <v>0.41</v>
      </c>
      <c r="E10" s="480">
        <v>76</v>
      </c>
      <c r="F10" s="372">
        <v>0.37</v>
      </c>
    </row>
    <row r="11" spans="1:7" s="94" customFormat="1" x14ac:dyDescent="0.25">
      <c r="A11" s="94">
        <v>4</v>
      </c>
      <c r="B11" s="349" t="s">
        <v>12</v>
      </c>
      <c r="C11" s="476">
        <v>936</v>
      </c>
      <c r="D11" s="375">
        <v>0.53</v>
      </c>
      <c r="E11" s="479">
        <v>508</v>
      </c>
      <c r="F11" s="375">
        <v>0.41</v>
      </c>
    </row>
    <row r="12" spans="1:7" x14ac:dyDescent="0.25">
      <c r="A12" s="2">
        <v>5</v>
      </c>
      <c r="B12" s="351" t="s">
        <v>30</v>
      </c>
      <c r="C12" s="475">
        <v>607</v>
      </c>
      <c r="D12" s="372">
        <v>0.53</v>
      </c>
      <c r="E12" s="480">
        <v>149</v>
      </c>
      <c r="F12" s="372">
        <v>0.28999999999999998</v>
      </c>
    </row>
    <row r="13" spans="1:7" s="94" customFormat="1" x14ac:dyDescent="0.25">
      <c r="A13" s="94">
        <v>6</v>
      </c>
      <c r="B13" s="349" t="s">
        <v>38</v>
      </c>
      <c r="C13" s="476">
        <v>1070</v>
      </c>
      <c r="D13" s="375">
        <v>0.54</v>
      </c>
      <c r="E13" s="479">
        <v>702</v>
      </c>
      <c r="F13" s="375">
        <v>0.43</v>
      </c>
    </row>
    <row r="14" spans="1:7" x14ac:dyDescent="0.25">
      <c r="A14" s="2">
        <v>7</v>
      </c>
      <c r="B14" s="351" t="s">
        <v>20</v>
      </c>
      <c r="C14" s="475">
        <v>351</v>
      </c>
      <c r="D14" s="372">
        <v>0.47</v>
      </c>
      <c r="E14" s="480">
        <v>144</v>
      </c>
      <c r="F14" s="372">
        <v>0.5</v>
      </c>
    </row>
    <row r="15" spans="1:7" s="94" customFormat="1" x14ac:dyDescent="0.25">
      <c r="A15" s="94">
        <v>8</v>
      </c>
      <c r="B15" s="349" t="s">
        <v>17</v>
      </c>
      <c r="C15" s="476">
        <v>187</v>
      </c>
      <c r="D15" s="375">
        <v>0.44</v>
      </c>
      <c r="E15" s="479">
        <v>21</v>
      </c>
      <c r="F15" s="375">
        <v>0.43</v>
      </c>
    </row>
    <row r="16" spans="1:7" x14ac:dyDescent="0.25">
      <c r="A16" s="2">
        <v>9</v>
      </c>
      <c r="B16" s="351" t="s">
        <v>24</v>
      </c>
      <c r="C16" s="475">
        <v>354</v>
      </c>
      <c r="D16" s="372">
        <v>0.6</v>
      </c>
      <c r="E16" s="480">
        <v>447</v>
      </c>
      <c r="F16" s="372">
        <v>0.39</v>
      </c>
    </row>
    <row r="17" spans="1:6" s="94" customFormat="1" x14ac:dyDescent="0.25">
      <c r="A17" s="94">
        <v>10</v>
      </c>
      <c r="B17" s="349" t="s">
        <v>31</v>
      </c>
      <c r="C17" s="476">
        <v>261</v>
      </c>
      <c r="D17" s="375">
        <v>0.53</v>
      </c>
      <c r="E17" s="479">
        <v>31</v>
      </c>
      <c r="F17" s="375">
        <v>0.23</v>
      </c>
    </row>
    <row r="18" spans="1:6" x14ac:dyDescent="0.25">
      <c r="A18" s="2">
        <v>11</v>
      </c>
      <c r="B18" s="351" t="s">
        <v>16</v>
      </c>
      <c r="C18" s="475">
        <v>525</v>
      </c>
      <c r="D18" s="372">
        <v>0.52</v>
      </c>
      <c r="E18" s="480">
        <v>338</v>
      </c>
      <c r="F18" s="372">
        <v>0.42</v>
      </c>
    </row>
    <row r="19" spans="1:6" s="94" customFormat="1" x14ac:dyDescent="0.25">
      <c r="A19" s="94">
        <v>12</v>
      </c>
      <c r="B19" s="349" t="s">
        <v>10</v>
      </c>
      <c r="C19" s="476">
        <v>293</v>
      </c>
      <c r="D19" s="375">
        <v>0.51</v>
      </c>
      <c r="E19" s="479">
        <v>27</v>
      </c>
      <c r="F19" s="375">
        <v>0.19</v>
      </c>
    </row>
    <row r="20" spans="1:6" x14ac:dyDescent="0.25">
      <c r="A20" s="2">
        <v>13</v>
      </c>
      <c r="B20" s="351" t="s">
        <v>39</v>
      </c>
      <c r="C20" s="475">
        <v>455</v>
      </c>
      <c r="D20" s="372">
        <v>0.5</v>
      </c>
      <c r="E20" s="480">
        <v>242</v>
      </c>
      <c r="F20" s="372">
        <v>0.41</v>
      </c>
    </row>
    <row r="21" spans="1:6" s="94" customFormat="1" x14ac:dyDescent="0.25">
      <c r="A21" s="94">
        <v>14</v>
      </c>
      <c r="B21" s="349" t="s">
        <v>36</v>
      </c>
      <c r="C21" s="476">
        <v>235</v>
      </c>
      <c r="D21" s="375">
        <v>0.53</v>
      </c>
      <c r="E21" s="479">
        <v>28</v>
      </c>
      <c r="F21" s="375">
        <v>0.36</v>
      </c>
    </row>
    <row r="22" spans="1:6" x14ac:dyDescent="0.25">
      <c r="A22" s="2">
        <v>15</v>
      </c>
      <c r="B22" s="351" t="s">
        <v>37</v>
      </c>
      <c r="C22" s="475">
        <v>795</v>
      </c>
      <c r="D22" s="372">
        <v>0.51</v>
      </c>
      <c r="E22" s="480">
        <v>742</v>
      </c>
      <c r="F22" s="372">
        <v>0.35</v>
      </c>
    </row>
    <row r="23" spans="1:6" s="94" customFormat="1" x14ac:dyDescent="0.25">
      <c r="A23" s="94">
        <v>16</v>
      </c>
      <c r="B23" s="349" t="s">
        <v>26</v>
      </c>
      <c r="C23" s="476">
        <v>254</v>
      </c>
      <c r="D23" s="375">
        <v>0.5</v>
      </c>
      <c r="E23" s="479">
        <v>91</v>
      </c>
      <c r="F23" s="375">
        <v>0.44</v>
      </c>
    </row>
    <row r="24" spans="1:6" x14ac:dyDescent="0.25">
      <c r="A24" s="2">
        <v>17</v>
      </c>
      <c r="B24" s="351" t="s">
        <v>33</v>
      </c>
      <c r="C24" s="475">
        <v>801</v>
      </c>
      <c r="D24" s="372">
        <v>0.52</v>
      </c>
      <c r="E24" s="480">
        <v>254</v>
      </c>
      <c r="F24" s="372">
        <v>0.49</v>
      </c>
    </row>
    <row r="25" spans="1:6" s="94" customFormat="1" x14ac:dyDescent="0.25">
      <c r="A25" s="94">
        <v>18</v>
      </c>
      <c r="B25" s="349" t="s">
        <v>28</v>
      </c>
      <c r="C25" s="476">
        <v>314</v>
      </c>
      <c r="D25" s="375">
        <v>0.54</v>
      </c>
      <c r="E25" s="479">
        <v>74</v>
      </c>
      <c r="F25" s="375">
        <v>0.39</v>
      </c>
    </row>
    <row r="26" spans="1:6" x14ac:dyDescent="0.25">
      <c r="A26" s="2">
        <v>19</v>
      </c>
      <c r="B26" s="351" t="s">
        <v>15</v>
      </c>
      <c r="C26" s="475">
        <v>898</v>
      </c>
      <c r="D26" s="372">
        <v>0.56000000000000005</v>
      </c>
      <c r="E26" s="480">
        <v>494</v>
      </c>
      <c r="F26" s="372">
        <v>0.44</v>
      </c>
    </row>
    <row r="27" spans="1:6" s="94" customFormat="1" x14ac:dyDescent="0.25">
      <c r="A27" s="94">
        <v>20</v>
      </c>
      <c r="B27" s="349" t="s">
        <v>13</v>
      </c>
      <c r="C27" s="476">
        <v>449</v>
      </c>
      <c r="D27" s="375">
        <v>0.56000000000000005</v>
      </c>
      <c r="E27" s="479">
        <v>481</v>
      </c>
      <c r="F27" s="375">
        <v>0.49</v>
      </c>
    </row>
    <row r="28" spans="1:6" x14ac:dyDescent="0.25">
      <c r="A28" s="2">
        <v>21</v>
      </c>
      <c r="B28" s="351" t="s">
        <v>35</v>
      </c>
      <c r="C28" s="475">
        <v>417</v>
      </c>
      <c r="D28" s="372">
        <v>0.51</v>
      </c>
      <c r="E28" s="480">
        <v>122</v>
      </c>
      <c r="F28" s="372">
        <v>0.42</v>
      </c>
    </row>
    <row r="29" spans="1:6" s="94" customFormat="1" x14ac:dyDescent="0.25">
      <c r="A29" s="94">
        <v>22</v>
      </c>
      <c r="B29" s="349" t="s">
        <v>25</v>
      </c>
      <c r="C29" s="476">
        <v>104</v>
      </c>
      <c r="D29" s="375">
        <v>0.4</v>
      </c>
      <c r="E29" s="479">
        <v>33</v>
      </c>
      <c r="F29" s="375">
        <v>0.55000000000000004</v>
      </c>
    </row>
    <row r="30" spans="1:6" x14ac:dyDescent="0.25">
      <c r="A30" s="2">
        <v>23</v>
      </c>
      <c r="B30" s="351" t="s">
        <v>21</v>
      </c>
      <c r="C30" s="475">
        <v>56</v>
      </c>
      <c r="D30" s="372">
        <v>0.56999999999999995</v>
      </c>
      <c r="E30" s="480">
        <v>83</v>
      </c>
      <c r="F30" s="372">
        <v>0.34</v>
      </c>
    </row>
    <row r="31" spans="1:6" s="94" customFormat="1" x14ac:dyDescent="0.25">
      <c r="A31" s="94">
        <v>24</v>
      </c>
      <c r="B31" s="349" t="s">
        <v>14</v>
      </c>
      <c r="C31" s="476">
        <v>87</v>
      </c>
      <c r="D31" s="375">
        <v>0.4</v>
      </c>
      <c r="E31" s="479">
        <v>14</v>
      </c>
      <c r="F31" s="375">
        <v>0.5</v>
      </c>
    </row>
    <row r="32" spans="1:6" x14ac:dyDescent="0.25">
      <c r="A32" s="2">
        <v>25</v>
      </c>
      <c r="B32" s="351" t="s">
        <v>32</v>
      </c>
      <c r="C32" s="475">
        <v>736</v>
      </c>
      <c r="D32" s="372">
        <v>0.56999999999999995</v>
      </c>
      <c r="E32" s="480">
        <v>112</v>
      </c>
      <c r="F32" s="372">
        <v>0.46</v>
      </c>
    </row>
    <row r="33" spans="1:6" s="94" customFormat="1" x14ac:dyDescent="0.25">
      <c r="A33" s="94">
        <v>26</v>
      </c>
      <c r="B33" s="349" t="s">
        <v>29</v>
      </c>
      <c r="C33" s="476">
        <v>405</v>
      </c>
      <c r="D33" s="375">
        <v>0.54</v>
      </c>
      <c r="E33" s="479">
        <v>132</v>
      </c>
      <c r="F33" s="375">
        <v>0.39</v>
      </c>
    </row>
    <row r="34" spans="1:6" x14ac:dyDescent="0.25">
      <c r="A34" s="2">
        <v>27</v>
      </c>
      <c r="B34" s="351" t="s">
        <v>34</v>
      </c>
      <c r="C34" s="475">
        <v>940</v>
      </c>
      <c r="D34" s="372">
        <v>0.51</v>
      </c>
      <c r="E34" s="480">
        <v>228</v>
      </c>
      <c r="F34" s="372">
        <v>0.46</v>
      </c>
    </row>
    <row r="35" spans="1:6" s="94" customFormat="1" x14ac:dyDescent="0.25">
      <c r="A35" s="94">
        <v>28</v>
      </c>
      <c r="B35" s="349" t="s">
        <v>22</v>
      </c>
      <c r="C35" s="476">
        <v>684</v>
      </c>
      <c r="D35" s="375">
        <v>0.47</v>
      </c>
      <c r="E35" s="479">
        <v>578</v>
      </c>
      <c r="F35" s="375">
        <v>0.31</v>
      </c>
    </row>
    <row r="36" spans="1:6" x14ac:dyDescent="0.25">
      <c r="A36" s="2">
        <v>29</v>
      </c>
      <c r="B36" s="351" t="s">
        <v>23</v>
      </c>
      <c r="C36" s="475">
        <v>429</v>
      </c>
      <c r="D36" s="372">
        <v>0.53</v>
      </c>
      <c r="E36" s="480">
        <v>96</v>
      </c>
      <c r="F36" s="372">
        <v>0.47</v>
      </c>
    </row>
    <row r="37" spans="1:6" s="94" customFormat="1" x14ac:dyDescent="0.25">
      <c r="A37" s="94">
        <v>30</v>
      </c>
      <c r="B37" s="349" t="s">
        <v>27</v>
      </c>
      <c r="C37" s="476">
        <v>559</v>
      </c>
      <c r="D37" s="375">
        <v>0.49</v>
      </c>
      <c r="E37" s="479">
        <v>303</v>
      </c>
      <c r="F37" s="375">
        <v>0.4</v>
      </c>
    </row>
    <row r="38" spans="1:6" x14ac:dyDescent="0.25">
      <c r="A38" s="2">
        <v>31</v>
      </c>
      <c r="B38" s="351" t="s">
        <v>11</v>
      </c>
      <c r="C38" s="475">
        <v>206</v>
      </c>
      <c r="D38" s="372">
        <v>0.54</v>
      </c>
      <c r="E38" s="480">
        <v>7</v>
      </c>
      <c r="F38" s="372">
        <v>0.14000000000000001</v>
      </c>
    </row>
    <row r="39" spans="1:6" x14ac:dyDescent="0.25">
      <c r="A39" s="2">
        <v>33</v>
      </c>
      <c r="B39" s="347"/>
      <c r="C39" s="477"/>
      <c r="D39" s="411"/>
      <c r="E39" s="477"/>
      <c r="F39" s="411"/>
    </row>
    <row r="40" spans="1:6" s="107" customFormat="1" x14ac:dyDescent="0.25">
      <c r="A40" s="107">
        <v>34</v>
      </c>
      <c r="B40" s="352" t="s">
        <v>3</v>
      </c>
      <c r="C40" s="478"/>
      <c r="D40" s="382"/>
      <c r="E40" s="487"/>
      <c r="F40" s="382"/>
    </row>
    <row r="41" spans="1:6" x14ac:dyDescent="0.25">
      <c r="A41" s="2">
        <v>35</v>
      </c>
      <c r="B41" s="351" t="s">
        <v>4</v>
      </c>
      <c r="C41" s="475">
        <v>825</v>
      </c>
      <c r="D41" s="372">
        <v>0.69</v>
      </c>
      <c r="E41" s="480">
        <v>12</v>
      </c>
      <c r="F41" s="372">
        <v>0.57999999999999996</v>
      </c>
    </row>
    <row r="42" spans="1:6" s="94" customFormat="1" x14ac:dyDescent="0.25">
      <c r="A42" s="94">
        <v>36</v>
      </c>
      <c r="B42" s="349" t="s">
        <v>9</v>
      </c>
      <c r="C42" s="476">
        <v>51</v>
      </c>
      <c r="D42" s="375">
        <v>0.69</v>
      </c>
      <c r="E42" s="479">
        <v>21</v>
      </c>
      <c r="F42" s="375">
        <v>0.43</v>
      </c>
    </row>
    <row r="43" spans="1:6" x14ac:dyDescent="0.25">
      <c r="A43" s="2">
        <v>37</v>
      </c>
      <c r="B43" s="351" t="s">
        <v>487</v>
      </c>
      <c r="C43" s="475">
        <v>1073</v>
      </c>
      <c r="D43" s="372">
        <v>0.67999999999999994</v>
      </c>
      <c r="E43" s="480">
        <v>47</v>
      </c>
      <c r="F43" s="372">
        <v>0.51</v>
      </c>
    </row>
    <row r="44" spans="1:6" s="94" customFormat="1" x14ac:dyDescent="0.25">
      <c r="A44" s="94">
        <v>38</v>
      </c>
      <c r="B44" s="349" t="s">
        <v>488</v>
      </c>
      <c r="C44" s="476">
        <v>2525</v>
      </c>
      <c r="D44" s="375">
        <v>0.7</v>
      </c>
      <c r="E44" s="479">
        <v>12</v>
      </c>
      <c r="F44" s="375">
        <v>0.5</v>
      </c>
    </row>
    <row r="45" spans="1:6" x14ac:dyDescent="0.25">
      <c r="A45" s="2">
        <v>39</v>
      </c>
      <c r="B45" s="351" t="s">
        <v>6</v>
      </c>
      <c r="C45" s="475">
        <v>1838</v>
      </c>
      <c r="D45" s="372">
        <v>0.7</v>
      </c>
      <c r="E45" s="480">
        <v>56</v>
      </c>
      <c r="F45" s="372">
        <v>0.5</v>
      </c>
    </row>
    <row r="46" spans="1:6" s="94" customFormat="1" x14ac:dyDescent="0.25">
      <c r="A46" s="94">
        <v>40</v>
      </c>
      <c r="B46" s="349" t="s">
        <v>8</v>
      </c>
      <c r="C46" s="476">
        <v>405</v>
      </c>
      <c r="D46" s="375">
        <v>0.69</v>
      </c>
      <c r="E46" s="479">
        <v>5</v>
      </c>
      <c r="F46" s="375"/>
    </row>
    <row r="47" spans="1:6" x14ac:dyDescent="0.25">
      <c r="A47" s="2">
        <v>41</v>
      </c>
      <c r="B47" s="351" t="s">
        <v>7</v>
      </c>
      <c r="C47" s="475">
        <v>1860</v>
      </c>
      <c r="D47" s="372">
        <v>0.78</v>
      </c>
      <c r="E47" s="480">
        <v>3</v>
      </c>
      <c r="F47" s="372"/>
    </row>
    <row r="48" spans="1:6" x14ac:dyDescent="0.25">
      <c r="A48" s="2">
        <v>43</v>
      </c>
      <c r="B48" s="351"/>
      <c r="C48" s="475"/>
      <c r="D48" s="372"/>
      <c r="E48" s="480"/>
      <c r="F48" s="372"/>
    </row>
    <row r="49" spans="1:6" s="107" customFormat="1" x14ac:dyDescent="0.25">
      <c r="A49" s="107">
        <v>44</v>
      </c>
      <c r="B49" s="352" t="s">
        <v>40</v>
      </c>
      <c r="C49" s="478"/>
      <c r="D49" s="382"/>
      <c r="E49" s="487"/>
      <c r="F49" s="382"/>
    </row>
    <row r="50" spans="1:6" x14ac:dyDescent="0.25">
      <c r="A50" s="2">
        <v>45</v>
      </c>
      <c r="B50" s="351" t="s">
        <v>608</v>
      </c>
      <c r="C50" s="475">
        <v>260</v>
      </c>
      <c r="D50" s="372">
        <v>0.73000000000000009</v>
      </c>
      <c r="E50" s="480">
        <v>7</v>
      </c>
      <c r="F50" s="372"/>
    </row>
    <row r="51" spans="1:6" s="94" customFormat="1" x14ac:dyDescent="0.25">
      <c r="A51" s="94">
        <v>46</v>
      </c>
      <c r="B51" s="349" t="s">
        <v>609</v>
      </c>
      <c r="C51" s="476">
        <v>2096</v>
      </c>
      <c r="D51" s="375">
        <v>0.75</v>
      </c>
      <c r="E51" s="479">
        <v>9</v>
      </c>
      <c r="F51" s="375"/>
    </row>
    <row r="52" spans="1:6" x14ac:dyDescent="0.25">
      <c r="A52" s="2">
        <v>47</v>
      </c>
      <c r="B52" s="351" t="s">
        <v>610</v>
      </c>
      <c r="C52" s="475">
        <v>462</v>
      </c>
      <c r="D52" s="372">
        <v>0.78</v>
      </c>
      <c r="E52" s="480">
        <v>3</v>
      </c>
      <c r="F52" s="372"/>
    </row>
    <row r="53" spans="1:6" s="94" customFormat="1" x14ac:dyDescent="0.25">
      <c r="A53" s="94">
        <v>48</v>
      </c>
      <c r="B53" s="349" t="s">
        <v>611</v>
      </c>
      <c r="C53" s="476">
        <v>111</v>
      </c>
      <c r="D53" s="375">
        <v>0.85</v>
      </c>
      <c r="E53" s="479">
        <v>0</v>
      </c>
      <c r="F53" s="375"/>
    </row>
    <row r="54" spans="1:6" x14ac:dyDescent="0.25">
      <c r="A54" s="2">
        <v>49</v>
      </c>
      <c r="B54" s="351" t="s">
        <v>612</v>
      </c>
      <c r="C54" s="475">
        <v>5354</v>
      </c>
      <c r="D54" s="372">
        <v>0.91</v>
      </c>
      <c r="E54" s="480">
        <v>14</v>
      </c>
      <c r="F54" s="372"/>
    </row>
    <row r="55" spans="1:6" x14ac:dyDescent="0.25">
      <c r="A55" s="2">
        <v>51</v>
      </c>
      <c r="B55" s="351"/>
      <c r="C55" s="475"/>
      <c r="D55" s="372"/>
      <c r="E55" s="480"/>
      <c r="F55" s="372"/>
    </row>
    <row r="56" spans="1:6" s="107" customFormat="1" x14ac:dyDescent="0.25">
      <c r="A56" s="107">
        <v>52</v>
      </c>
      <c r="B56" s="352" t="s">
        <v>145</v>
      </c>
      <c r="C56" s="478"/>
      <c r="D56" s="382"/>
      <c r="E56" s="487"/>
      <c r="F56" s="382"/>
    </row>
    <row r="57" spans="1:6" x14ac:dyDescent="0.25">
      <c r="A57" s="2">
        <v>53</v>
      </c>
      <c r="B57" s="351" t="s">
        <v>138</v>
      </c>
      <c r="C57" s="475"/>
      <c r="D57" s="372"/>
      <c r="E57" s="480"/>
      <c r="F57" s="372"/>
    </row>
    <row r="58" spans="1:6" s="94" customFormat="1" x14ac:dyDescent="0.25">
      <c r="A58" s="94">
        <v>54</v>
      </c>
      <c r="B58" s="349" t="s">
        <v>139</v>
      </c>
      <c r="C58" s="476"/>
      <c r="D58" s="375"/>
      <c r="E58" s="479"/>
      <c r="F58" s="375">
        <v>0.08</v>
      </c>
    </row>
    <row r="59" spans="1:6" s="94" customFormat="1" x14ac:dyDescent="0.25">
      <c r="A59" s="94">
        <v>56</v>
      </c>
      <c r="B59" s="349"/>
      <c r="C59" s="476"/>
      <c r="D59" s="375"/>
      <c r="E59" s="479"/>
      <c r="F59" s="375"/>
    </row>
    <row r="60" spans="1:6" s="15" customFormat="1" x14ac:dyDescent="0.25">
      <c r="A60" s="15">
        <v>57</v>
      </c>
      <c r="B60" s="347" t="s">
        <v>148</v>
      </c>
      <c r="C60" s="477"/>
      <c r="D60" s="379"/>
      <c r="E60" s="488"/>
      <c r="F60" s="379"/>
    </row>
    <row r="61" spans="1:6" s="94" customFormat="1" x14ac:dyDescent="0.25">
      <c r="A61" s="94">
        <v>58</v>
      </c>
      <c r="B61" s="349" t="s">
        <v>46</v>
      </c>
      <c r="C61" s="476">
        <v>382</v>
      </c>
      <c r="D61" s="375">
        <v>0.78999999999999992</v>
      </c>
      <c r="E61" s="479">
        <v>3</v>
      </c>
      <c r="F61" s="375"/>
    </row>
    <row r="62" spans="1:6" x14ac:dyDescent="0.25">
      <c r="A62" s="2">
        <v>59</v>
      </c>
      <c r="B62" s="351" t="s">
        <v>64</v>
      </c>
      <c r="C62" s="475">
        <v>162</v>
      </c>
      <c r="D62" s="372">
        <v>0.72</v>
      </c>
      <c r="E62" s="480">
        <v>0</v>
      </c>
      <c r="F62" s="372"/>
    </row>
    <row r="63" spans="1:6" s="94" customFormat="1" x14ac:dyDescent="0.25">
      <c r="A63" s="94">
        <v>60</v>
      </c>
      <c r="B63" s="349" t="s">
        <v>47</v>
      </c>
      <c r="C63" s="476">
        <v>640</v>
      </c>
      <c r="D63" s="375">
        <v>0.83000000000000007</v>
      </c>
      <c r="E63" s="479">
        <v>4</v>
      </c>
      <c r="F63" s="375"/>
    </row>
    <row r="64" spans="1:6" x14ac:dyDescent="0.25">
      <c r="A64" s="2">
        <v>61</v>
      </c>
      <c r="B64" s="351" t="s">
        <v>48</v>
      </c>
      <c r="C64" s="475">
        <v>518</v>
      </c>
      <c r="D64" s="372">
        <v>0.98</v>
      </c>
      <c r="E64" s="480">
        <v>0</v>
      </c>
      <c r="F64" s="372"/>
    </row>
    <row r="65" spans="1:6" s="94" customFormat="1" x14ac:dyDescent="0.25">
      <c r="A65" s="94">
        <v>62</v>
      </c>
      <c r="B65" s="349" t="s">
        <v>58</v>
      </c>
      <c r="C65" s="476">
        <v>525</v>
      </c>
      <c r="D65" s="375">
        <v>0.89</v>
      </c>
      <c r="E65" s="479">
        <v>0</v>
      </c>
      <c r="F65" s="375"/>
    </row>
    <row r="66" spans="1:6" x14ac:dyDescent="0.25">
      <c r="A66" s="2">
        <v>63</v>
      </c>
      <c r="B66" s="351" t="s">
        <v>63</v>
      </c>
      <c r="C66" s="475">
        <v>487</v>
      </c>
      <c r="D66" s="372">
        <v>0.8</v>
      </c>
      <c r="E66" s="480">
        <v>0</v>
      </c>
      <c r="F66" s="372"/>
    </row>
    <row r="67" spans="1:6" s="94" customFormat="1" x14ac:dyDescent="0.25">
      <c r="A67" s="94">
        <v>64</v>
      </c>
      <c r="B67" s="349" t="s">
        <v>49</v>
      </c>
      <c r="C67" s="476">
        <v>721</v>
      </c>
      <c r="D67" s="375">
        <v>0.79999999999999993</v>
      </c>
      <c r="E67" s="479">
        <v>0</v>
      </c>
      <c r="F67" s="375"/>
    </row>
    <row r="68" spans="1:6" x14ac:dyDescent="0.25">
      <c r="A68" s="2">
        <v>65</v>
      </c>
      <c r="B68" s="351" t="s">
        <v>50</v>
      </c>
      <c r="C68" s="475">
        <v>197</v>
      </c>
      <c r="D68" s="372">
        <v>0.71000000000000008</v>
      </c>
      <c r="E68" s="480">
        <v>0</v>
      </c>
      <c r="F68" s="372"/>
    </row>
    <row r="69" spans="1:6" s="94" customFormat="1" x14ac:dyDescent="0.25">
      <c r="A69" s="94">
        <v>66</v>
      </c>
      <c r="B69" s="349" t="s">
        <v>56</v>
      </c>
      <c r="C69" s="476">
        <v>12</v>
      </c>
      <c r="D69" s="375">
        <v>0.66999999999999993</v>
      </c>
      <c r="E69" s="479">
        <v>0</v>
      </c>
      <c r="F69" s="375"/>
    </row>
    <row r="70" spans="1:6" x14ac:dyDescent="0.25">
      <c r="A70" s="2">
        <v>67</v>
      </c>
      <c r="B70" s="351" t="s">
        <v>62</v>
      </c>
      <c r="C70" s="475">
        <v>157</v>
      </c>
      <c r="D70" s="372">
        <v>0.79</v>
      </c>
      <c r="E70" s="480">
        <v>0</v>
      </c>
      <c r="F70" s="372"/>
    </row>
    <row r="71" spans="1:6" s="94" customFormat="1" x14ac:dyDescent="0.25">
      <c r="A71" s="94">
        <v>68</v>
      </c>
      <c r="B71" s="349" t="s">
        <v>52</v>
      </c>
      <c r="C71" s="476">
        <v>6</v>
      </c>
      <c r="D71" s="375">
        <v>0.9</v>
      </c>
      <c r="E71" s="479">
        <v>0</v>
      </c>
      <c r="F71" s="375"/>
    </row>
    <row r="72" spans="1:6" x14ac:dyDescent="0.25">
      <c r="A72" s="2">
        <v>69</v>
      </c>
      <c r="B72" s="351" t="s">
        <v>53</v>
      </c>
      <c r="C72" s="475">
        <v>713</v>
      </c>
      <c r="D72" s="372">
        <v>0.81</v>
      </c>
      <c r="E72" s="480">
        <v>0</v>
      </c>
      <c r="F72" s="372"/>
    </row>
    <row r="73" spans="1:6" s="94" customFormat="1" x14ac:dyDescent="0.25">
      <c r="A73" s="94">
        <v>70</v>
      </c>
      <c r="B73" s="349" t="s">
        <v>54</v>
      </c>
      <c r="C73" s="476">
        <v>511</v>
      </c>
      <c r="D73" s="375">
        <v>0.94</v>
      </c>
      <c r="E73" s="479">
        <v>2</v>
      </c>
      <c r="F73" s="375"/>
    </row>
    <row r="74" spans="1:6" x14ac:dyDescent="0.25">
      <c r="A74" s="2">
        <v>71</v>
      </c>
      <c r="B74" s="351" t="s">
        <v>51</v>
      </c>
      <c r="C74" s="475">
        <v>478</v>
      </c>
      <c r="D74" s="372">
        <v>0.84</v>
      </c>
      <c r="E74" s="480">
        <v>0</v>
      </c>
      <c r="F74" s="372"/>
    </row>
    <row r="75" spans="1:6" s="94" customFormat="1" x14ac:dyDescent="0.25">
      <c r="A75" s="94">
        <v>72</v>
      </c>
      <c r="B75" s="349" t="s">
        <v>55</v>
      </c>
      <c r="C75" s="476">
        <v>172</v>
      </c>
      <c r="D75" s="375">
        <v>0.84000000000000008</v>
      </c>
      <c r="E75" s="479">
        <v>0</v>
      </c>
      <c r="F75" s="375"/>
    </row>
    <row r="76" spans="1:6" x14ac:dyDescent="0.25">
      <c r="A76" s="2">
        <v>73</v>
      </c>
      <c r="B76" s="351" t="s">
        <v>57</v>
      </c>
      <c r="C76" s="475">
        <v>81</v>
      </c>
      <c r="D76" s="372">
        <v>0.57999999999999996</v>
      </c>
      <c r="E76" s="480">
        <v>0</v>
      </c>
      <c r="F76" s="372"/>
    </row>
    <row r="77" spans="1:6" s="94" customFormat="1" x14ac:dyDescent="0.25">
      <c r="A77" s="94">
        <v>74</v>
      </c>
      <c r="B77" s="349" t="s">
        <v>65</v>
      </c>
      <c r="C77" s="476">
        <v>259</v>
      </c>
      <c r="D77" s="375">
        <v>0.63</v>
      </c>
      <c r="E77" s="479">
        <v>0</v>
      </c>
      <c r="F77" s="375"/>
    </row>
    <row r="78" spans="1:6" x14ac:dyDescent="0.25">
      <c r="A78" s="2">
        <v>75</v>
      </c>
      <c r="B78" s="351" t="s">
        <v>66</v>
      </c>
      <c r="C78" s="475">
        <v>449</v>
      </c>
      <c r="D78" s="372"/>
      <c r="E78" s="480">
        <v>8</v>
      </c>
      <c r="F78" s="372"/>
    </row>
    <row r="79" spans="1:6" s="94" customFormat="1" x14ac:dyDescent="0.25">
      <c r="A79" s="94">
        <v>76</v>
      </c>
      <c r="B79" s="349" t="s">
        <v>59</v>
      </c>
      <c r="C79" s="476">
        <v>24</v>
      </c>
      <c r="D79" s="375">
        <v>0.83000000000000007</v>
      </c>
      <c r="E79" s="479">
        <v>1</v>
      </c>
      <c r="F79" s="375"/>
    </row>
    <row r="80" spans="1:6" x14ac:dyDescent="0.25">
      <c r="A80" s="2">
        <v>77</v>
      </c>
      <c r="B80" s="351" t="s">
        <v>60</v>
      </c>
      <c r="C80" s="475">
        <v>494</v>
      </c>
      <c r="D80" s="372">
        <v>0.89</v>
      </c>
      <c r="E80" s="480">
        <v>0</v>
      </c>
      <c r="F80" s="372"/>
    </row>
    <row r="81" spans="1:6" s="94" customFormat="1" x14ac:dyDescent="0.25">
      <c r="A81" s="94">
        <v>78</v>
      </c>
      <c r="B81" s="349" t="s">
        <v>165</v>
      </c>
      <c r="C81" s="476">
        <v>373</v>
      </c>
      <c r="D81" s="375">
        <v>0.75</v>
      </c>
      <c r="E81" s="479">
        <v>0</v>
      </c>
      <c r="F81" s="375"/>
    </row>
    <row r="82" spans="1:6" x14ac:dyDescent="0.25">
      <c r="A82" s="2">
        <v>79</v>
      </c>
      <c r="B82" s="351" t="s">
        <v>61</v>
      </c>
      <c r="C82" s="475">
        <v>370</v>
      </c>
      <c r="D82" s="372">
        <v>0.92999999999999994</v>
      </c>
      <c r="E82" s="480">
        <v>0</v>
      </c>
      <c r="F82" s="372"/>
    </row>
    <row r="83" spans="1:6" s="94" customFormat="1" x14ac:dyDescent="0.25">
      <c r="A83" s="94">
        <v>80</v>
      </c>
      <c r="B83" s="349" t="s">
        <v>166</v>
      </c>
      <c r="C83" s="476">
        <v>739</v>
      </c>
      <c r="D83" s="375">
        <v>0.79999999999999993</v>
      </c>
      <c r="E83" s="479">
        <v>0</v>
      </c>
      <c r="F83" s="375"/>
    </row>
    <row r="84" spans="1:6" x14ac:dyDescent="0.25">
      <c r="A84" s="2">
        <v>81</v>
      </c>
      <c r="B84" s="351" t="s">
        <v>398</v>
      </c>
      <c r="C84" s="475">
        <v>1324</v>
      </c>
      <c r="D84" s="372">
        <v>0.87999999999999989</v>
      </c>
      <c r="E84" s="480">
        <v>0</v>
      </c>
      <c r="F84" s="372"/>
    </row>
    <row r="85" spans="1:6" x14ac:dyDescent="0.25">
      <c r="A85" s="2">
        <v>83</v>
      </c>
      <c r="B85" s="351"/>
      <c r="C85" s="475"/>
      <c r="D85" s="372"/>
      <c r="E85" s="480"/>
      <c r="F85" s="372"/>
    </row>
    <row r="86" spans="1:6" s="107" customFormat="1" x14ac:dyDescent="0.25">
      <c r="A86" s="107">
        <v>84</v>
      </c>
      <c r="B86" s="352" t="s">
        <v>67</v>
      </c>
      <c r="C86" s="478"/>
      <c r="D86" s="382"/>
      <c r="E86" s="487"/>
      <c r="F86" s="382"/>
    </row>
    <row r="87" spans="1:6" x14ac:dyDescent="0.25">
      <c r="A87" s="2">
        <v>85</v>
      </c>
      <c r="B87" s="351" t="s">
        <v>68</v>
      </c>
      <c r="C87" s="475">
        <v>1</v>
      </c>
      <c r="D87" s="372"/>
      <c r="E87" s="480">
        <v>0</v>
      </c>
      <c r="F87" s="372"/>
    </row>
    <row r="88" spans="1:6" s="94" customFormat="1" x14ac:dyDescent="0.25">
      <c r="A88" s="94">
        <v>86</v>
      </c>
      <c r="B88" s="349" t="s">
        <v>94</v>
      </c>
      <c r="C88" s="476">
        <v>23</v>
      </c>
      <c r="D88" s="375">
        <v>0.43</v>
      </c>
      <c r="E88" s="479">
        <v>49</v>
      </c>
      <c r="F88" s="375">
        <v>0.9</v>
      </c>
    </row>
    <row r="89" spans="1:6" x14ac:dyDescent="0.25">
      <c r="A89" s="2">
        <v>87</v>
      </c>
      <c r="B89" s="351" t="s">
        <v>97</v>
      </c>
      <c r="C89" s="475">
        <v>31</v>
      </c>
      <c r="D89" s="372">
        <v>0.84</v>
      </c>
      <c r="E89" s="480">
        <v>0</v>
      </c>
      <c r="F89" s="372" t="s">
        <v>197</v>
      </c>
    </row>
    <row r="90" spans="1:6" s="94" customFormat="1" x14ac:dyDescent="0.25">
      <c r="A90" s="94">
        <v>88</v>
      </c>
      <c r="B90" s="349" t="s">
        <v>135</v>
      </c>
      <c r="C90" s="476">
        <v>13</v>
      </c>
      <c r="D90" s="375">
        <v>0.31</v>
      </c>
      <c r="E90" s="479">
        <v>14</v>
      </c>
      <c r="F90" s="375">
        <v>0.21</v>
      </c>
    </row>
    <row r="91" spans="1:6" x14ac:dyDescent="0.25">
      <c r="A91" s="2">
        <v>89</v>
      </c>
      <c r="B91" s="351" t="s">
        <v>81</v>
      </c>
      <c r="C91" s="475">
        <v>185</v>
      </c>
      <c r="D91" s="372">
        <v>0.47</v>
      </c>
      <c r="E91" s="480">
        <v>12</v>
      </c>
      <c r="F91" s="372">
        <v>0.27</v>
      </c>
    </row>
    <row r="92" spans="1:6" s="94" customFormat="1" x14ac:dyDescent="0.25">
      <c r="A92" s="94">
        <v>90</v>
      </c>
      <c r="B92" s="349" t="s">
        <v>108</v>
      </c>
      <c r="C92" s="476">
        <v>9</v>
      </c>
      <c r="D92" s="375"/>
      <c r="E92" s="479">
        <v>0</v>
      </c>
      <c r="F92" s="375" t="s">
        <v>197</v>
      </c>
    </row>
    <row r="93" spans="1:6" x14ac:dyDescent="0.25">
      <c r="A93" s="2">
        <v>91</v>
      </c>
      <c r="B93" s="351" t="s">
        <v>93</v>
      </c>
      <c r="C93" s="475">
        <v>183</v>
      </c>
      <c r="D93" s="372">
        <v>0.9</v>
      </c>
      <c r="E93" s="480">
        <v>0</v>
      </c>
      <c r="F93" s="372" t="s">
        <v>197</v>
      </c>
    </row>
    <row r="94" spans="1:6" s="94" customFormat="1" x14ac:dyDescent="0.25">
      <c r="A94" s="94">
        <v>92</v>
      </c>
      <c r="B94" s="349" t="s">
        <v>102</v>
      </c>
      <c r="C94" s="476">
        <v>0</v>
      </c>
      <c r="D94" s="375"/>
      <c r="E94" s="479">
        <v>0</v>
      </c>
      <c r="F94" s="375" t="s">
        <v>197</v>
      </c>
    </row>
    <row r="95" spans="1:6" x14ac:dyDescent="0.25">
      <c r="A95" s="2">
        <v>93</v>
      </c>
      <c r="B95" s="351" t="s">
        <v>134</v>
      </c>
      <c r="C95" s="475">
        <v>0</v>
      </c>
      <c r="D95" s="372"/>
      <c r="E95" s="480">
        <v>0</v>
      </c>
      <c r="F95" s="372" t="s">
        <v>197</v>
      </c>
    </row>
    <row r="96" spans="1:6" s="94" customFormat="1" x14ac:dyDescent="0.25">
      <c r="A96" s="94">
        <v>94</v>
      </c>
      <c r="B96" s="349" t="s">
        <v>70</v>
      </c>
      <c r="C96" s="476">
        <v>3</v>
      </c>
      <c r="D96" s="375"/>
      <c r="E96" s="479">
        <v>2</v>
      </c>
      <c r="F96" s="375"/>
    </row>
    <row r="97" spans="1:6" x14ac:dyDescent="0.25">
      <c r="A97" s="2">
        <v>95</v>
      </c>
      <c r="B97" s="351" t="s">
        <v>69</v>
      </c>
      <c r="C97" s="475">
        <v>30</v>
      </c>
      <c r="D97" s="372">
        <v>0.53</v>
      </c>
      <c r="E97" s="480">
        <v>4</v>
      </c>
      <c r="F97" s="372" t="s">
        <v>197</v>
      </c>
    </row>
    <row r="98" spans="1:6" s="94" customFormat="1" x14ac:dyDescent="0.25">
      <c r="A98" s="94">
        <v>96</v>
      </c>
      <c r="B98" s="349" t="s">
        <v>96</v>
      </c>
      <c r="C98" s="476">
        <v>31</v>
      </c>
      <c r="D98" s="375">
        <v>0.94</v>
      </c>
      <c r="E98" s="479">
        <v>33</v>
      </c>
      <c r="F98" s="375">
        <v>0.94</v>
      </c>
    </row>
    <row r="99" spans="1:6" x14ac:dyDescent="0.25">
      <c r="A99" s="2">
        <v>97</v>
      </c>
      <c r="B99" s="351" t="s">
        <v>88</v>
      </c>
      <c r="C99" s="475">
        <v>0</v>
      </c>
      <c r="D99" s="372"/>
      <c r="E99" s="480">
        <v>0</v>
      </c>
      <c r="F99" s="372"/>
    </row>
    <row r="100" spans="1:6" s="94" customFormat="1" x14ac:dyDescent="0.25">
      <c r="A100" s="94">
        <v>98</v>
      </c>
      <c r="B100" s="349" t="s">
        <v>137</v>
      </c>
      <c r="C100" s="476">
        <v>10</v>
      </c>
      <c r="D100" s="375">
        <v>0.4</v>
      </c>
      <c r="E100" s="479">
        <v>16</v>
      </c>
      <c r="F100" s="375">
        <v>0.19</v>
      </c>
    </row>
    <row r="101" spans="1:6" x14ac:dyDescent="0.25">
      <c r="A101" s="2">
        <v>99</v>
      </c>
      <c r="B101" s="351" t="s">
        <v>71</v>
      </c>
      <c r="C101" s="475">
        <v>2</v>
      </c>
      <c r="D101" s="372"/>
      <c r="E101" s="480">
        <v>1</v>
      </c>
      <c r="F101" s="372"/>
    </row>
    <row r="102" spans="1:6" s="94" customFormat="1" x14ac:dyDescent="0.25">
      <c r="A102" s="94">
        <v>100</v>
      </c>
      <c r="B102" s="349" t="s">
        <v>72</v>
      </c>
      <c r="C102" s="476">
        <v>0</v>
      </c>
      <c r="D102" s="375"/>
      <c r="E102" s="479">
        <v>0</v>
      </c>
      <c r="F102" s="375"/>
    </row>
    <row r="103" spans="1:6" x14ac:dyDescent="0.25">
      <c r="A103" s="2">
        <v>101</v>
      </c>
      <c r="B103" s="351" t="s">
        <v>82</v>
      </c>
      <c r="C103" s="475">
        <v>50</v>
      </c>
      <c r="D103" s="372">
        <v>0.9</v>
      </c>
      <c r="E103" s="480">
        <v>14</v>
      </c>
      <c r="F103" s="372">
        <v>0.79</v>
      </c>
    </row>
    <row r="104" spans="1:6" s="94" customFormat="1" x14ac:dyDescent="0.25">
      <c r="A104" s="94">
        <v>102</v>
      </c>
      <c r="B104" s="349" t="s">
        <v>90</v>
      </c>
      <c r="C104" s="476">
        <v>34</v>
      </c>
      <c r="D104" s="375">
        <v>0.91</v>
      </c>
      <c r="E104" s="479">
        <v>0</v>
      </c>
      <c r="F104" s="375"/>
    </row>
    <row r="105" spans="1:6" x14ac:dyDescent="0.25">
      <c r="A105" s="2">
        <v>103</v>
      </c>
      <c r="B105" s="351" t="s">
        <v>124</v>
      </c>
      <c r="C105" s="475">
        <v>33</v>
      </c>
      <c r="D105" s="372">
        <v>0.82</v>
      </c>
      <c r="E105" s="480">
        <v>11</v>
      </c>
      <c r="F105" s="372">
        <v>0.82</v>
      </c>
    </row>
    <row r="106" spans="1:6" s="94" customFormat="1" x14ac:dyDescent="0.25">
      <c r="A106" s="94">
        <v>104</v>
      </c>
      <c r="B106" s="349" t="s">
        <v>111</v>
      </c>
      <c r="C106" s="476">
        <v>23</v>
      </c>
      <c r="D106" s="375">
        <v>0.87</v>
      </c>
      <c r="E106" s="479">
        <v>7</v>
      </c>
      <c r="F106" s="375"/>
    </row>
    <row r="107" spans="1:6" x14ac:dyDescent="0.25">
      <c r="A107" s="2">
        <v>105</v>
      </c>
      <c r="B107" s="351" t="s">
        <v>107</v>
      </c>
      <c r="C107" s="475">
        <v>62</v>
      </c>
      <c r="D107" s="372">
        <v>0.57999999999999996</v>
      </c>
      <c r="E107" s="480">
        <v>0</v>
      </c>
      <c r="F107" s="372"/>
    </row>
    <row r="108" spans="1:6" s="94" customFormat="1" x14ac:dyDescent="0.25">
      <c r="A108" s="94">
        <v>106</v>
      </c>
      <c r="B108" s="349" t="s">
        <v>129</v>
      </c>
      <c r="C108" s="479">
        <v>3</v>
      </c>
      <c r="D108" s="375"/>
      <c r="E108" s="479">
        <v>11</v>
      </c>
      <c r="F108" s="375">
        <v>0.55000000000000004</v>
      </c>
    </row>
    <row r="109" spans="1:6" x14ac:dyDescent="0.25">
      <c r="A109" s="2">
        <v>107</v>
      </c>
      <c r="B109" s="351" t="s">
        <v>75</v>
      </c>
      <c r="C109" s="475">
        <v>10</v>
      </c>
      <c r="D109" s="372">
        <v>0.4</v>
      </c>
      <c r="E109" s="480">
        <v>17</v>
      </c>
      <c r="F109" s="372">
        <v>0.53</v>
      </c>
    </row>
    <row r="110" spans="1:6" s="94" customFormat="1" x14ac:dyDescent="0.25">
      <c r="A110" s="94">
        <v>108</v>
      </c>
      <c r="B110" s="349" t="s">
        <v>109</v>
      </c>
      <c r="C110" s="476">
        <v>0</v>
      </c>
      <c r="D110" s="375"/>
      <c r="E110" s="479">
        <v>0</v>
      </c>
      <c r="F110" s="375"/>
    </row>
    <row r="111" spans="1:6" x14ac:dyDescent="0.25">
      <c r="A111" s="2">
        <v>109</v>
      </c>
      <c r="B111" s="351" t="s">
        <v>74</v>
      </c>
      <c r="C111" s="475">
        <v>17</v>
      </c>
      <c r="D111" s="372">
        <v>1</v>
      </c>
      <c r="E111" s="480">
        <v>0</v>
      </c>
      <c r="F111" s="372"/>
    </row>
    <row r="112" spans="1:6" s="94" customFormat="1" x14ac:dyDescent="0.25">
      <c r="A112" s="94">
        <v>110</v>
      </c>
      <c r="B112" s="349" t="s">
        <v>77</v>
      </c>
      <c r="C112" s="476">
        <v>7</v>
      </c>
      <c r="D112" s="375"/>
      <c r="E112" s="479">
        <v>0</v>
      </c>
      <c r="F112" s="375"/>
    </row>
    <row r="113" spans="1:6" x14ac:dyDescent="0.25">
      <c r="A113" s="2">
        <v>111</v>
      </c>
      <c r="B113" s="351" t="s">
        <v>101</v>
      </c>
      <c r="C113" s="475">
        <v>55</v>
      </c>
      <c r="D113" s="372">
        <v>0.65</v>
      </c>
      <c r="E113" s="480">
        <v>38</v>
      </c>
      <c r="F113" s="372">
        <v>0.34</v>
      </c>
    </row>
    <row r="114" spans="1:6" s="94" customFormat="1" x14ac:dyDescent="0.25">
      <c r="A114" s="94">
        <v>112</v>
      </c>
      <c r="B114" s="349" t="s">
        <v>113</v>
      </c>
      <c r="C114" s="476">
        <v>0</v>
      </c>
      <c r="D114" s="375"/>
      <c r="E114" s="479">
        <v>0</v>
      </c>
      <c r="F114" s="375"/>
    </row>
    <row r="115" spans="1:6" x14ac:dyDescent="0.25">
      <c r="A115" s="2">
        <v>113</v>
      </c>
      <c r="B115" s="351" t="s">
        <v>112</v>
      </c>
      <c r="C115" s="475">
        <v>0</v>
      </c>
      <c r="D115" s="372"/>
      <c r="E115" s="480">
        <v>0</v>
      </c>
      <c r="F115" s="372"/>
    </row>
    <row r="116" spans="1:6" s="94" customFormat="1" x14ac:dyDescent="0.25">
      <c r="A116" s="94">
        <v>114</v>
      </c>
      <c r="B116" s="349" t="s">
        <v>103</v>
      </c>
      <c r="C116" s="476">
        <v>0</v>
      </c>
      <c r="D116" s="375"/>
      <c r="E116" s="479">
        <v>0</v>
      </c>
      <c r="F116" s="375"/>
    </row>
    <row r="117" spans="1:6" x14ac:dyDescent="0.25">
      <c r="A117" s="2">
        <v>115</v>
      </c>
      <c r="B117" s="351" t="s">
        <v>117</v>
      </c>
      <c r="C117" s="475">
        <v>148</v>
      </c>
      <c r="D117" s="372">
        <v>0.66</v>
      </c>
      <c r="E117" s="480">
        <v>0</v>
      </c>
      <c r="F117" s="372"/>
    </row>
    <row r="118" spans="1:6" s="94" customFormat="1" x14ac:dyDescent="0.25">
      <c r="A118" s="94">
        <v>116</v>
      </c>
      <c r="B118" s="349" t="s">
        <v>89</v>
      </c>
      <c r="C118" s="476">
        <v>68</v>
      </c>
      <c r="D118" s="375">
        <v>0.56999999999999995</v>
      </c>
      <c r="E118" s="479">
        <v>5</v>
      </c>
      <c r="F118" s="375"/>
    </row>
    <row r="119" spans="1:6" x14ac:dyDescent="0.25">
      <c r="A119" s="2">
        <v>117</v>
      </c>
      <c r="B119" s="351" t="s">
        <v>99</v>
      </c>
      <c r="C119" s="475">
        <v>0</v>
      </c>
      <c r="D119" s="372"/>
      <c r="E119" s="480">
        <v>0</v>
      </c>
      <c r="F119" s="372"/>
    </row>
    <row r="120" spans="1:6" s="94" customFormat="1" x14ac:dyDescent="0.25">
      <c r="A120" s="94">
        <v>118</v>
      </c>
      <c r="B120" s="349" t="s">
        <v>76</v>
      </c>
      <c r="C120" s="476">
        <v>331</v>
      </c>
      <c r="D120" s="375">
        <v>0.17</v>
      </c>
      <c r="E120" s="479">
        <v>0</v>
      </c>
      <c r="F120" s="375"/>
    </row>
    <row r="121" spans="1:6" x14ac:dyDescent="0.25">
      <c r="A121" s="2">
        <v>119</v>
      </c>
      <c r="B121" s="351" t="s">
        <v>120</v>
      </c>
      <c r="C121" s="475">
        <v>63</v>
      </c>
      <c r="D121" s="372">
        <v>0.51</v>
      </c>
      <c r="E121" s="480">
        <v>0</v>
      </c>
      <c r="F121" s="372"/>
    </row>
    <row r="122" spans="1:6" s="94" customFormat="1" x14ac:dyDescent="0.25">
      <c r="A122" s="94">
        <v>120</v>
      </c>
      <c r="B122" s="349" t="s">
        <v>271</v>
      </c>
      <c r="C122" s="476">
        <v>0</v>
      </c>
      <c r="D122" s="375"/>
      <c r="E122" s="479">
        <v>0</v>
      </c>
      <c r="F122" s="375"/>
    </row>
    <row r="123" spans="1:6" x14ac:dyDescent="0.25">
      <c r="A123" s="2">
        <v>121</v>
      </c>
      <c r="B123" s="351" t="s">
        <v>80</v>
      </c>
      <c r="C123" s="475">
        <v>0</v>
      </c>
      <c r="D123" s="372"/>
      <c r="E123" s="480">
        <v>0</v>
      </c>
      <c r="F123" s="372"/>
    </row>
    <row r="124" spans="1:6" s="94" customFormat="1" x14ac:dyDescent="0.25">
      <c r="A124" s="94">
        <v>122</v>
      </c>
      <c r="B124" s="349" t="s">
        <v>110</v>
      </c>
      <c r="C124" s="476">
        <v>0</v>
      </c>
      <c r="D124" s="375"/>
      <c r="E124" s="479">
        <v>0</v>
      </c>
      <c r="F124" s="375"/>
    </row>
    <row r="125" spans="1:6" x14ac:dyDescent="0.25">
      <c r="A125" s="2">
        <v>122.5</v>
      </c>
      <c r="B125" s="351" t="s">
        <v>363</v>
      </c>
      <c r="C125" s="475">
        <v>0</v>
      </c>
      <c r="D125" s="372"/>
      <c r="E125" s="480">
        <v>0</v>
      </c>
      <c r="F125" s="372"/>
    </row>
    <row r="126" spans="1:6" x14ac:dyDescent="0.25">
      <c r="A126" s="94">
        <v>123</v>
      </c>
      <c r="B126" s="349" t="s">
        <v>125</v>
      </c>
      <c r="C126" s="479">
        <v>2</v>
      </c>
      <c r="D126" s="375"/>
      <c r="E126" s="479">
        <v>0</v>
      </c>
      <c r="F126" s="375"/>
    </row>
    <row r="127" spans="1:6" s="94" customFormat="1" x14ac:dyDescent="0.25">
      <c r="A127" s="2">
        <v>124</v>
      </c>
      <c r="B127" s="351" t="s">
        <v>160</v>
      </c>
      <c r="C127" s="480">
        <v>2</v>
      </c>
      <c r="D127" s="372"/>
      <c r="E127" s="480">
        <v>4</v>
      </c>
      <c r="F127" s="372"/>
    </row>
    <row r="128" spans="1:6" x14ac:dyDescent="0.25">
      <c r="A128" s="94">
        <v>125</v>
      </c>
      <c r="B128" s="349" t="s">
        <v>127</v>
      </c>
      <c r="C128" s="479">
        <v>1</v>
      </c>
      <c r="D128" s="375"/>
      <c r="E128" s="479">
        <v>1</v>
      </c>
      <c r="F128" s="375"/>
    </row>
    <row r="129" spans="1:6" s="94" customFormat="1" x14ac:dyDescent="0.25">
      <c r="A129" s="2">
        <v>126</v>
      </c>
      <c r="B129" s="351" t="s">
        <v>121</v>
      </c>
      <c r="C129" s="480">
        <v>2</v>
      </c>
      <c r="D129" s="372"/>
      <c r="E129" s="480">
        <v>1</v>
      </c>
      <c r="F129" s="372"/>
    </row>
    <row r="130" spans="1:6" x14ac:dyDescent="0.25">
      <c r="A130" s="94">
        <v>127</v>
      </c>
      <c r="B130" s="349" t="s">
        <v>133</v>
      </c>
      <c r="C130" s="479">
        <v>2</v>
      </c>
      <c r="D130" s="375"/>
      <c r="E130" s="479">
        <v>3</v>
      </c>
      <c r="F130" s="375"/>
    </row>
    <row r="131" spans="1:6" s="94" customFormat="1" x14ac:dyDescent="0.25">
      <c r="A131" s="2">
        <v>128</v>
      </c>
      <c r="B131" s="351" t="s">
        <v>79</v>
      </c>
      <c r="C131" s="480">
        <v>1</v>
      </c>
      <c r="D131" s="372"/>
      <c r="E131" s="480">
        <v>2</v>
      </c>
      <c r="F131" s="372"/>
    </row>
    <row r="132" spans="1:6" x14ac:dyDescent="0.25">
      <c r="A132" s="94">
        <v>129</v>
      </c>
      <c r="B132" s="349" t="s">
        <v>78</v>
      </c>
      <c r="C132" s="479">
        <v>12</v>
      </c>
      <c r="D132" s="375">
        <v>0.5</v>
      </c>
      <c r="E132" s="479">
        <v>11</v>
      </c>
      <c r="F132" s="375">
        <v>0.55000000000000004</v>
      </c>
    </row>
    <row r="133" spans="1:6" s="94" customFormat="1" x14ac:dyDescent="0.25">
      <c r="A133" s="2">
        <v>130</v>
      </c>
      <c r="B133" s="351" t="s">
        <v>118</v>
      </c>
      <c r="C133" s="480">
        <v>4</v>
      </c>
      <c r="D133" s="372"/>
      <c r="E133" s="480">
        <v>1</v>
      </c>
      <c r="F133" s="372"/>
    </row>
    <row r="134" spans="1:6" x14ac:dyDescent="0.25">
      <c r="A134" s="94">
        <v>131</v>
      </c>
      <c r="B134" s="349" t="s">
        <v>115</v>
      </c>
      <c r="C134" s="479">
        <v>6</v>
      </c>
      <c r="D134" s="375"/>
      <c r="E134" s="479">
        <v>2</v>
      </c>
      <c r="F134" s="375"/>
    </row>
    <row r="135" spans="1:6" s="94" customFormat="1" x14ac:dyDescent="0.25">
      <c r="A135" s="2">
        <v>132</v>
      </c>
      <c r="B135" s="351" t="s">
        <v>116</v>
      </c>
      <c r="C135" s="480">
        <v>10</v>
      </c>
      <c r="D135" s="372">
        <v>0.2</v>
      </c>
      <c r="E135" s="480">
        <v>2</v>
      </c>
      <c r="F135" s="372"/>
    </row>
    <row r="136" spans="1:6" x14ac:dyDescent="0.25">
      <c r="A136" s="94">
        <v>133</v>
      </c>
      <c r="B136" s="349" t="s">
        <v>92</v>
      </c>
      <c r="C136" s="476">
        <v>0</v>
      </c>
      <c r="D136" s="375"/>
      <c r="E136" s="479">
        <v>0</v>
      </c>
      <c r="F136" s="375"/>
    </row>
    <row r="137" spans="1:6" s="94" customFormat="1" x14ac:dyDescent="0.25">
      <c r="A137" s="94">
        <v>134</v>
      </c>
      <c r="B137" s="349" t="s">
        <v>91</v>
      </c>
      <c r="C137" s="476">
        <v>57</v>
      </c>
      <c r="D137" s="375">
        <v>0.68</v>
      </c>
      <c r="E137" s="479">
        <v>0</v>
      </c>
      <c r="F137" s="375"/>
    </row>
    <row r="138" spans="1:6" s="15" customFormat="1" x14ac:dyDescent="0.25">
      <c r="A138" s="2">
        <v>135</v>
      </c>
      <c r="B138" s="351" t="s">
        <v>85</v>
      </c>
      <c r="C138" s="475">
        <v>45</v>
      </c>
      <c r="D138" s="372">
        <v>0.73</v>
      </c>
      <c r="E138" s="480">
        <v>0</v>
      </c>
      <c r="F138" s="372"/>
    </row>
    <row r="139" spans="1:6" s="94" customFormat="1" x14ac:dyDescent="0.25">
      <c r="A139" s="94">
        <v>136</v>
      </c>
      <c r="B139" s="349" t="s">
        <v>86</v>
      </c>
      <c r="C139" s="476">
        <v>0</v>
      </c>
      <c r="D139" s="375"/>
      <c r="E139" s="479">
        <v>0</v>
      </c>
      <c r="F139" s="375"/>
    </row>
    <row r="140" spans="1:6" x14ac:dyDescent="0.25">
      <c r="A140" s="2">
        <v>137</v>
      </c>
      <c r="B140" s="351" t="s">
        <v>100</v>
      </c>
      <c r="C140" s="475">
        <v>0</v>
      </c>
      <c r="D140" s="372"/>
      <c r="E140" s="480">
        <v>0</v>
      </c>
      <c r="F140" s="372"/>
    </row>
    <row r="141" spans="1:6" s="94" customFormat="1" x14ac:dyDescent="0.25">
      <c r="A141" s="94">
        <v>138</v>
      </c>
      <c r="B141" s="349" t="s">
        <v>122</v>
      </c>
      <c r="C141" s="476">
        <v>0</v>
      </c>
      <c r="D141" s="375"/>
      <c r="E141" s="479">
        <v>0</v>
      </c>
      <c r="F141" s="375"/>
    </row>
    <row r="142" spans="1:6" x14ac:dyDescent="0.25">
      <c r="A142" s="2">
        <v>139</v>
      </c>
      <c r="B142" s="351" t="s">
        <v>161</v>
      </c>
      <c r="C142" s="475">
        <v>5</v>
      </c>
      <c r="D142" s="372"/>
      <c r="E142" s="480">
        <v>79</v>
      </c>
      <c r="F142" s="372">
        <v>0.43</v>
      </c>
    </row>
    <row r="143" spans="1:6" s="94" customFormat="1" x14ac:dyDescent="0.25">
      <c r="A143" s="94">
        <v>140</v>
      </c>
      <c r="B143" s="349" t="s">
        <v>162</v>
      </c>
      <c r="C143" s="476">
        <v>4</v>
      </c>
      <c r="D143" s="375"/>
      <c r="E143" s="479">
        <v>214</v>
      </c>
      <c r="F143" s="375">
        <v>0.41</v>
      </c>
    </row>
    <row r="144" spans="1:6" x14ac:dyDescent="0.25">
      <c r="A144" s="2">
        <v>141</v>
      </c>
      <c r="B144" s="351" t="s">
        <v>163</v>
      </c>
      <c r="C144" s="475">
        <v>1</v>
      </c>
      <c r="D144" s="372"/>
      <c r="E144" s="480">
        <v>24</v>
      </c>
      <c r="F144" s="372">
        <v>0.25</v>
      </c>
    </row>
    <row r="145" spans="1:6" s="94" customFormat="1" x14ac:dyDescent="0.25">
      <c r="A145" s="94">
        <v>142</v>
      </c>
      <c r="B145" s="349" t="s">
        <v>164</v>
      </c>
      <c r="C145" s="476">
        <v>6</v>
      </c>
      <c r="D145" s="375"/>
      <c r="E145" s="479">
        <v>105</v>
      </c>
      <c r="F145" s="375">
        <v>0.3</v>
      </c>
    </row>
    <row r="146" spans="1:6" x14ac:dyDescent="0.25">
      <c r="A146" s="2">
        <v>143</v>
      </c>
      <c r="B146" s="351" t="s">
        <v>119</v>
      </c>
      <c r="C146" s="475">
        <v>47</v>
      </c>
      <c r="D146" s="372">
        <v>0.89</v>
      </c>
      <c r="E146" s="480">
        <v>2</v>
      </c>
      <c r="F146" s="372"/>
    </row>
    <row r="147" spans="1:6" s="94" customFormat="1" x14ac:dyDescent="0.25">
      <c r="A147" s="94">
        <v>144</v>
      </c>
      <c r="B147" s="349" t="s">
        <v>131</v>
      </c>
      <c r="C147" s="476">
        <v>20</v>
      </c>
      <c r="D147" s="375">
        <v>1</v>
      </c>
      <c r="E147" s="479">
        <v>0</v>
      </c>
      <c r="F147" s="375"/>
    </row>
    <row r="148" spans="1:6" x14ac:dyDescent="0.25">
      <c r="A148" s="2">
        <v>145</v>
      </c>
      <c r="B148" s="351" t="s">
        <v>114</v>
      </c>
      <c r="C148" s="475">
        <v>5</v>
      </c>
      <c r="D148" s="372"/>
      <c r="E148" s="480">
        <v>6</v>
      </c>
      <c r="F148" s="372"/>
    </row>
    <row r="149" spans="1:6" s="94" customFormat="1" x14ac:dyDescent="0.25">
      <c r="A149" s="94">
        <v>146</v>
      </c>
      <c r="B149" s="349" t="s">
        <v>130</v>
      </c>
      <c r="C149" s="476">
        <v>0</v>
      </c>
      <c r="D149" s="375"/>
      <c r="E149" s="479">
        <v>0</v>
      </c>
      <c r="F149" s="375"/>
    </row>
    <row r="150" spans="1:6" x14ac:dyDescent="0.25">
      <c r="A150" s="2">
        <v>147</v>
      </c>
      <c r="B150" s="351" t="s">
        <v>132</v>
      </c>
      <c r="C150" s="475">
        <v>16</v>
      </c>
      <c r="D150" s="372">
        <v>0.63</v>
      </c>
      <c r="E150" s="480">
        <v>26</v>
      </c>
      <c r="F150" s="372">
        <v>0.54</v>
      </c>
    </row>
    <row r="151" spans="1:6" s="94" customFormat="1" x14ac:dyDescent="0.25">
      <c r="A151" s="94">
        <v>148</v>
      </c>
      <c r="B151" s="349" t="s">
        <v>84</v>
      </c>
      <c r="C151" s="476">
        <v>43</v>
      </c>
      <c r="D151" s="375">
        <v>0.81</v>
      </c>
      <c r="E151" s="479">
        <v>9</v>
      </c>
      <c r="F151" s="375" t="s">
        <v>197</v>
      </c>
    </row>
    <row r="152" spans="1:6" x14ac:dyDescent="0.25">
      <c r="A152" s="2">
        <v>149</v>
      </c>
      <c r="B152" s="351" t="s">
        <v>87</v>
      </c>
      <c r="C152" s="475">
        <v>38</v>
      </c>
      <c r="D152" s="372">
        <v>0.71</v>
      </c>
      <c r="E152" s="480">
        <v>9</v>
      </c>
      <c r="F152" s="372" t="s">
        <v>197</v>
      </c>
    </row>
    <row r="153" spans="1:6" s="94" customFormat="1" x14ac:dyDescent="0.25">
      <c r="A153" s="94">
        <v>150</v>
      </c>
      <c r="B153" s="349" t="s">
        <v>126</v>
      </c>
      <c r="C153" s="476">
        <v>32</v>
      </c>
      <c r="D153" s="375">
        <v>0.63</v>
      </c>
      <c r="E153" s="479">
        <v>0</v>
      </c>
      <c r="F153" s="375" t="s">
        <v>197</v>
      </c>
    </row>
    <row r="154" spans="1:6" x14ac:dyDescent="0.25">
      <c r="A154" s="2">
        <v>151</v>
      </c>
      <c r="B154" s="351" t="s">
        <v>104</v>
      </c>
      <c r="C154" s="475">
        <v>27</v>
      </c>
      <c r="D154" s="372">
        <v>0.56000000000000005</v>
      </c>
      <c r="E154" s="480">
        <v>5</v>
      </c>
      <c r="F154" s="372" t="s">
        <v>197</v>
      </c>
    </row>
    <row r="155" spans="1:6" s="94" customFormat="1" x14ac:dyDescent="0.25">
      <c r="A155" s="94">
        <v>152</v>
      </c>
      <c r="B155" s="349" t="s">
        <v>105</v>
      </c>
      <c r="C155" s="476">
        <v>21</v>
      </c>
      <c r="D155" s="375">
        <v>0.67</v>
      </c>
      <c r="E155" s="479">
        <v>8</v>
      </c>
      <c r="F155" s="375" t="s">
        <v>197</v>
      </c>
    </row>
    <row r="156" spans="1:6" x14ac:dyDescent="0.25">
      <c r="A156" s="2">
        <v>153</v>
      </c>
      <c r="B156" s="351" t="s">
        <v>83</v>
      </c>
      <c r="C156" s="475">
        <v>38</v>
      </c>
      <c r="D156" s="372">
        <v>0.74</v>
      </c>
      <c r="E156" s="480">
        <v>0</v>
      </c>
      <c r="F156" s="372" t="s">
        <v>197</v>
      </c>
    </row>
    <row r="157" spans="1:6" s="94" customFormat="1" x14ac:dyDescent="0.25">
      <c r="A157" s="94">
        <v>154</v>
      </c>
      <c r="B157" s="349" t="s">
        <v>128</v>
      </c>
      <c r="C157" s="476">
        <v>11</v>
      </c>
      <c r="D157" s="375">
        <v>0.45</v>
      </c>
      <c r="E157" s="479">
        <v>3</v>
      </c>
      <c r="F157" s="375" t="s">
        <v>197</v>
      </c>
    </row>
    <row r="158" spans="1:6" x14ac:dyDescent="0.25">
      <c r="A158" s="2">
        <v>155</v>
      </c>
      <c r="B158" s="351" t="s">
        <v>95</v>
      </c>
      <c r="C158" s="475">
        <v>0</v>
      </c>
      <c r="D158" s="372"/>
      <c r="E158" s="480">
        <v>0</v>
      </c>
      <c r="F158" s="372" t="s">
        <v>197</v>
      </c>
    </row>
    <row r="159" spans="1:6" s="94" customFormat="1" x14ac:dyDescent="0.25">
      <c r="A159" s="94">
        <v>156</v>
      </c>
      <c r="B159" s="349" t="s">
        <v>123</v>
      </c>
      <c r="C159" s="476">
        <v>0</v>
      </c>
      <c r="D159" s="375"/>
      <c r="E159" s="479">
        <v>0</v>
      </c>
      <c r="F159" s="375" t="s">
        <v>197</v>
      </c>
    </row>
    <row r="160" spans="1:6" x14ac:dyDescent="0.25">
      <c r="A160" s="2">
        <v>157</v>
      </c>
      <c r="B160" s="351" t="s">
        <v>106</v>
      </c>
      <c r="C160" s="475">
        <v>0</v>
      </c>
      <c r="D160" s="372"/>
      <c r="E160" s="480">
        <v>0</v>
      </c>
      <c r="F160" s="372" t="s">
        <v>197</v>
      </c>
    </row>
    <row r="161" spans="1:6" s="94" customFormat="1" x14ac:dyDescent="0.25">
      <c r="A161" s="94">
        <v>158</v>
      </c>
      <c r="B161" s="349" t="s">
        <v>73</v>
      </c>
      <c r="C161" s="476">
        <v>0</v>
      </c>
      <c r="D161" s="375"/>
      <c r="E161" s="479">
        <v>0</v>
      </c>
      <c r="F161" s="375"/>
    </row>
    <row r="162" spans="1:6" x14ac:dyDescent="0.25">
      <c r="A162" s="2">
        <v>159</v>
      </c>
      <c r="B162" s="351" t="s">
        <v>136</v>
      </c>
      <c r="C162" s="475">
        <v>22</v>
      </c>
      <c r="D162" s="372">
        <v>0.23</v>
      </c>
      <c r="E162" s="480">
        <v>0</v>
      </c>
      <c r="F162" s="372"/>
    </row>
    <row r="163" spans="1:6" x14ac:dyDescent="0.25">
      <c r="A163" s="2">
        <v>161</v>
      </c>
      <c r="D163" s="127"/>
      <c r="E163" s="489"/>
      <c r="F163" s="127"/>
    </row>
    <row r="164" spans="1:6" s="94" customFormat="1" hidden="1" x14ac:dyDescent="0.25">
      <c r="A164" s="94">
        <v>162</v>
      </c>
      <c r="B164" s="94" t="s">
        <v>149</v>
      </c>
      <c r="C164" s="482"/>
      <c r="D164" s="128"/>
      <c r="E164" s="490"/>
      <c r="F164" s="128"/>
    </row>
    <row r="165" spans="1:6" hidden="1" x14ac:dyDescent="0.25">
      <c r="A165" s="2">
        <v>163</v>
      </c>
      <c r="B165" s="2" t="s">
        <v>140</v>
      </c>
      <c r="D165" s="127"/>
      <c r="E165" s="489"/>
      <c r="F165" s="127"/>
    </row>
    <row r="166" spans="1:6" s="94" customFormat="1" hidden="1" x14ac:dyDescent="0.25">
      <c r="A166" s="94">
        <v>164</v>
      </c>
      <c r="B166" s="94" t="s">
        <v>98</v>
      </c>
      <c r="C166" s="482"/>
      <c r="D166" s="128"/>
      <c r="E166" s="490"/>
      <c r="F166" s="128"/>
    </row>
    <row r="167" spans="1:6" hidden="1" x14ac:dyDescent="0.25">
      <c r="A167" s="2">
        <v>165</v>
      </c>
      <c r="B167" s="2" t="s">
        <v>141</v>
      </c>
      <c r="D167" s="127"/>
      <c r="E167" s="489"/>
      <c r="F167" s="127"/>
    </row>
    <row r="168" spans="1:6" s="94" customFormat="1" hidden="1" x14ac:dyDescent="0.25">
      <c r="A168" s="94">
        <v>166</v>
      </c>
      <c r="B168" s="94" t="s">
        <v>143</v>
      </c>
      <c r="C168" s="482"/>
      <c r="D168" s="128"/>
      <c r="E168" s="490"/>
      <c r="F168" s="128"/>
    </row>
    <row r="169" spans="1:6" hidden="1" x14ac:dyDescent="0.25">
      <c r="A169" s="2">
        <v>167</v>
      </c>
      <c r="B169" s="2" t="s">
        <v>144</v>
      </c>
      <c r="D169" s="127"/>
      <c r="E169" s="489"/>
      <c r="F169" s="127"/>
    </row>
    <row r="170" spans="1:6" s="94" customFormat="1" hidden="1" x14ac:dyDescent="0.25">
      <c r="A170" s="94">
        <v>168</v>
      </c>
      <c r="B170" s="94" t="s">
        <v>142</v>
      </c>
      <c r="C170" s="482"/>
      <c r="D170" s="128"/>
      <c r="E170" s="490"/>
      <c r="F170" s="128"/>
    </row>
    <row r="171" spans="1:6" hidden="1" x14ac:dyDescent="0.25">
      <c r="A171" s="2">
        <v>170</v>
      </c>
      <c r="D171" s="127"/>
      <c r="E171" s="489"/>
      <c r="F171" s="127"/>
    </row>
    <row r="172" spans="1:6" s="94" customFormat="1" x14ac:dyDescent="0.25">
      <c r="A172" s="2">
        <v>172</v>
      </c>
      <c r="B172" s="38" t="s">
        <v>266</v>
      </c>
      <c r="C172" s="483"/>
      <c r="D172" s="31"/>
      <c r="E172" s="486"/>
      <c r="F172" s="31"/>
    </row>
    <row r="173" spans="1:6" s="15" customFormat="1" x14ac:dyDescent="0.25">
      <c r="A173" s="2">
        <v>173</v>
      </c>
      <c r="B173" s="38" t="s">
        <v>365</v>
      </c>
      <c r="C173" s="481"/>
      <c r="D173" s="18"/>
      <c r="E173" s="481"/>
      <c r="F173" s="18"/>
    </row>
    <row r="174" spans="1:6" s="15" customFormat="1" x14ac:dyDescent="0.25">
      <c r="A174" s="2">
        <v>173.5</v>
      </c>
      <c r="B174" s="38"/>
      <c r="C174" s="481"/>
      <c r="D174" s="18"/>
      <c r="E174" s="481"/>
      <c r="F174" s="18"/>
    </row>
    <row r="175" spans="1:6" x14ac:dyDescent="0.25">
      <c r="A175" s="2">
        <v>174</v>
      </c>
      <c r="B175" s="37" t="s">
        <v>146</v>
      </c>
    </row>
    <row r="176" spans="1:6" x14ac:dyDescent="0.25">
      <c r="A176" s="2">
        <v>175</v>
      </c>
      <c r="B176" s="38"/>
    </row>
    <row r="177" spans="1:6" hidden="1" x14ac:dyDescent="0.25">
      <c r="A177" s="2">
        <v>176</v>
      </c>
      <c r="B177" s="2" t="s">
        <v>275</v>
      </c>
    </row>
    <row r="178" spans="1:6" hidden="1" x14ac:dyDescent="0.25">
      <c r="A178" s="2">
        <v>177</v>
      </c>
      <c r="B178" s="2" t="s">
        <v>269</v>
      </c>
      <c r="D178" s="127"/>
      <c r="E178" s="489"/>
      <c r="F178" s="127"/>
    </row>
    <row r="179" spans="1:6" hidden="1" x14ac:dyDescent="0.25">
      <c r="A179" s="2">
        <v>178</v>
      </c>
      <c r="B179" s="2" t="s">
        <v>267</v>
      </c>
      <c r="C179" s="484"/>
    </row>
    <row r="180" spans="1:6" hidden="1" x14ac:dyDescent="0.25">
      <c r="A180" s="2">
        <v>179</v>
      </c>
      <c r="B180" s="2" t="s">
        <v>276</v>
      </c>
    </row>
    <row r="181" spans="1:6" hidden="1" x14ac:dyDescent="0.25">
      <c r="A181" s="2">
        <v>180</v>
      </c>
      <c r="B181" s="2" t="s">
        <v>270</v>
      </c>
      <c r="C181" s="485"/>
      <c r="D181" s="127"/>
      <c r="E181" s="489"/>
      <c r="F181" s="127"/>
    </row>
    <row r="182" spans="1:6" hidden="1" x14ac:dyDescent="0.25">
      <c r="A182" s="2">
        <v>181</v>
      </c>
      <c r="B182" s="2" t="s">
        <v>268</v>
      </c>
    </row>
    <row r="183" spans="1:6" hidden="1" x14ac:dyDescent="0.25">
      <c r="A183" s="2">
        <v>182</v>
      </c>
      <c r="B183" s="2" t="s">
        <v>272</v>
      </c>
      <c r="D183" s="127"/>
      <c r="E183" s="489"/>
      <c r="F183" s="127"/>
    </row>
    <row r="184" spans="1:6" hidden="1" x14ac:dyDescent="0.25">
      <c r="A184" s="2">
        <v>183</v>
      </c>
      <c r="B184" s="2" t="s">
        <v>277</v>
      </c>
      <c r="C184" s="485"/>
    </row>
    <row r="185" spans="1:6" hidden="1" x14ac:dyDescent="0.25">
      <c r="B185" s="37"/>
    </row>
    <row r="186" spans="1:6" s="15" customFormat="1" hidden="1" x14ac:dyDescent="0.25">
      <c r="A186" s="2"/>
      <c r="B186" s="37"/>
      <c r="C186" s="481"/>
      <c r="D186" s="18"/>
      <c r="E186" s="481"/>
      <c r="F186" s="18"/>
    </row>
    <row r="187" spans="1:6" hidden="1" x14ac:dyDescent="0.25">
      <c r="B187" s="37"/>
    </row>
    <row r="188" spans="1:6" hidden="1" x14ac:dyDescent="0.25">
      <c r="B188" s="2" t="s">
        <v>316</v>
      </c>
      <c r="D188" s="127"/>
      <c r="E188" s="489"/>
      <c r="F188" s="127"/>
    </row>
    <row r="189" spans="1:6" hidden="1" x14ac:dyDescent="0.25">
      <c r="A189" s="15"/>
      <c r="B189" s="15" t="s">
        <v>341</v>
      </c>
      <c r="C189" s="486"/>
      <c r="D189" s="130"/>
      <c r="E189" s="491"/>
      <c r="F189" s="130"/>
    </row>
    <row r="190" spans="1:6" hidden="1" x14ac:dyDescent="0.25">
      <c r="B190" s="2" t="s">
        <v>317</v>
      </c>
    </row>
    <row r="191" spans="1:6" s="15" customFormat="1" hidden="1" x14ac:dyDescent="0.25">
      <c r="A191" s="2"/>
      <c r="B191" s="2" t="s">
        <v>319</v>
      </c>
      <c r="C191" s="481"/>
      <c r="D191" s="18"/>
      <c r="E191" s="481"/>
      <c r="F191" s="18"/>
    </row>
    <row r="192" spans="1:6" hidden="1" x14ac:dyDescent="0.25">
      <c r="B192" s="39" t="s">
        <v>320</v>
      </c>
    </row>
    <row r="193" spans="1:6" s="15" customFormat="1" hidden="1" x14ac:dyDescent="0.25">
      <c r="A193" s="2"/>
      <c r="B193" s="39" t="s">
        <v>321</v>
      </c>
      <c r="C193" s="481"/>
      <c r="D193" s="18"/>
      <c r="E193" s="481"/>
      <c r="F193" s="18"/>
    </row>
    <row r="194" spans="1:6" hidden="1" x14ac:dyDescent="0.25">
      <c r="B194" s="39" t="s">
        <v>322</v>
      </c>
    </row>
  </sheetData>
  <mergeCells count="5">
    <mergeCell ref="C3:F4"/>
    <mergeCell ref="B1:G1"/>
    <mergeCell ref="A3:A5"/>
    <mergeCell ref="B3:B5"/>
    <mergeCell ref="C6:F6"/>
  </mergeCells>
  <printOptions horizontalCentered="1"/>
  <pageMargins left="0.25" right="0.25" top="0.5" bottom="0.5" header="0.3" footer="0.3"/>
  <pageSetup scale="85" fitToHeight="0" orientation="portrait" r:id="rId1"/>
  <headerFooter>
    <oddFooter xml:space="preserve">&amp;LMinnesota Office of Higher Education&amp;R&amp;P+68 </oddFooter>
  </headerFooter>
  <rowBreaks count="1" manualBreakCount="1">
    <brk id="48" min="1"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zoomScaleNormal="100" zoomScaleSheetLayoutView="90" workbookViewId="0">
      <pane xSplit="2" ySplit="5" topLeftCell="C6" activePane="bottomRight" state="frozen"/>
      <selection activeCell="C208" sqref="C208"/>
      <selection pane="topRight" activeCell="C208" sqref="C208"/>
      <selection pane="bottomLeft" activeCell="C208" sqref="C208"/>
      <selection pane="bottomRight" activeCell="C208" sqref="C208"/>
    </sheetView>
  </sheetViews>
  <sheetFormatPr defaultRowHeight="15" x14ac:dyDescent="0.25"/>
  <cols>
    <col min="1" max="1" width="14.140625" style="2" hidden="1" customWidth="1"/>
    <col min="2" max="2" width="39.7109375" style="2" bestFit="1" customWidth="1"/>
    <col min="3" max="3" width="20.7109375" style="2" customWidth="1"/>
    <col min="4" max="7" width="12.7109375" style="18" customWidth="1"/>
    <col min="8" max="11" width="12.7109375" style="2" customWidth="1"/>
    <col min="12" max="12" width="15.7109375" style="18" customWidth="1"/>
    <col min="13" max="13" width="9.140625" style="2"/>
    <col min="16" max="16384" width="9.140625" style="2"/>
  </cols>
  <sheetData>
    <row r="1" spans="1:12" ht="18.75" x14ac:dyDescent="0.3">
      <c r="A1" s="60"/>
      <c r="B1" s="539" t="s">
        <v>604</v>
      </c>
      <c r="C1" s="539"/>
      <c r="D1" s="539"/>
      <c r="E1" s="539"/>
      <c r="F1" s="539"/>
      <c r="G1" s="539"/>
    </row>
    <row r="3" spans="1:12" s="64" customFormat="1" ht="15" customHeight="1" x14ac:dyDescent="0.25">
      <c r="A3" s="537" t="s">
        <v>258</v>
      </c>
      <c r="B3" s="538" t="s">
        <v>342</v>
      </c>
      <c r="C3" s="575" t="s">
        <v>367</v>
      </c>
      <c r="D3" s="576" t="s">
        <v>618</v>
      </c>
      <c r="E3" s="576"/>
      <c r="F3" s="576"/>
      <c r="G3" s="576"/>
      <c r="H3" s="576" t="s">
        <v>619</v>
      </c>
      <c r="I3" s="576"/>
      <c r="J3" s="576"/>
      <c r="K3" s="576"/>
      <c r="L3" s="576" t="s">
        <v>620</v>
      </c>
    </row>
    <row r="4" spans="1:12" s="64" customFormat="1" ht="48" customHeight="1" x14ac:dyDescent="0.25">
      <c r="A4" s="537"/>
      <c r="B4" s="538"/>
      <c r="C4" s="575"/>
      <c r="D4" s="576"/>
      <c r="E4" s="576"/>
      <c r="F4" s="576"/>
      <c r="G4" s="576"/>
      <c r="H4" s="576"/>
      <c r="I4" s="576"/>
      <c r="J4" s="576"/>
      <c r="K4" s="576"/>
      <c r="L4" s="576"/>
    </row>
    <row r="5" spans="1:12" s="62" customFormat="1" ht="81" customHeight="1" x14ac:dyDescent="0.25">
      <c r="A5" s="537"/>
      <c r="B5" s="538"/>
      <c r="C5" s="141" t="s">
        <v>621</v>
      </c>
      <c r="D5" s="293" t="s">
        <v>244</v>
      </c>
      <c r="E5" s="293" t="s">
        <v>245</v>
      </c>
      <c r="F5" s="293" t="s">
        <v>622</v>
      </c>
      <c r="G5" s="293" t="s">
        <v>623</v>
      </c>
      <c r="H5" s="293" t="s">
        <v>247</v>
      </c>
      <c r="I5" s="293" t="s">
        <v>256</v>
      </c>
      <c r="J5" s="293" t="s">
        <v>624</v>
      </c>
      <c r="K5" s="293" t="s">
        <v>625</v>
      </c>
      <c r="L5" s="293" t="s">
        <v>154</v>
      </c>
    </row>
    <row r="6" spans="1:12" s="63" customFormat="1" ht="22.5" customHeight="1" x14ac:dyDescent="0.25">
      <c r="B6" s="280" t="s">
        <v>327</v>
      </c>
      <c r="C6" s="542" t="s">
        <v>586</v>
      </c>
      <c r="D6" s="542"/>
      <c r="E6" s="542"/>
      <c r="F6" s="542"/>
      <c r="G6" s="542"/>
      <c r="H6" s="542"/>
      <c r="I6" s="542"/>
      <c r="J6" s="542"/>
      <c r="K6" s="542"/>
      <c r="L6" s="542"/>
    </row>
    <row r="7" spans="1:12" s="47" customFormat="1" x14ac:dyDescent="0.25">
      <c r="A7" s="283"/>
      <c r="B7" s="82" t="s">
        <v>328</v>
      </c>
      <c r="C7" s="409"/>
      <c r="D7" s="393"/>
      <c r="E7" s="393"/>
      <c r="F7" s="393"/>
      <c r="G7" s="393"/>
      <c r="H7" s="409"/>
      <c r="I7" s="409"/>
      <c r="J7" s="409"/>
      <c r="K7" s="409"/>
      <c r="L7" s="393"/>
    </row>
    <row r="8" spans="1:12" s="15" customFormat="1" x14ac:dyDescent="0.25">
      <c r="A8" s="15">
        <v>1</v>
      </c>
      <c r="B8" s="347" t="s">
        <v>147</v>
      </c>
      <c r="C8" s="351"/>
      <c r="D8" s="394"/>
      <c r="E8" s="394"/>
      <c r="F8" s="394"/>
      <c r="G8" s="394"/>
      <c r="H8" s="351"/>
      <c r="I8" s="351"/>
      <c r="J8" s="351"/>
      <c r="K8" s="351"/>
      <c r="L8" s="394"/>
    </row>
    <row r="9" spans="1:12" s="94" customFormat="1" x14ac:dyDescent="0.25">
      <c r="A9" s="94">
        <v>2</v>
      </c>
      <c r="B9" s="349" t="s">
        <v>18</v>
      </c>
      <c r="C9" s="376" t="s">
        <v>174</v>
      </c>
      <c r="D9" s="410"/>
      <c r="E9" s="410"/>
      <c r="F9" s="410"/>
      <c r="G9" s="410"/>
      <c r="H9" s="414">
        <v>0.52006688963210701</v>
      </c>
      <c r="I9" s="414">
        <v>0.66555183946488294</v>
      </c>
      <c r="J9" s="414">
        <v>0.66726618705035967</v>
      </c>
      <c r="K9" s="414">
        <v>0.6</v>
      </c>
      <c r="L9" s="410"/>
    </row>
    <row r="10" spans="1:12" x14ac:dyDescent="0.25">
      <c r="A10" s="2">
        <v>3</v>
      </c>
      <c r="B10" s="351" t="s">
        <v>19</v>
      </c>
      <c r="C10" s="373" t="s">
        <v>227</v>
      </c>
      <c r="D10" s="394"/>
      <c r="E10" s="394"/>
      <c r="F10" s="394"/>
      <c r="G10" s="394"/>
      <c r="H10" s="415">
        <v>0.22955974842767296</v>
      </c>
      <c r="I10" s="415">
        <v>0.44339622641509435</v>
      </c>
      <c r="J10" s="415">
        <v>0.43173431734317341</v>
      </c>
      <c r="K10" s="415">
        <v>0.52380952380952384</v>
      </c>
      <c r="L10" s="394"/>
    </row>
    <row r="11" spans="1:12" s="94" customFormat="1" x14ac:dyDescent="0.25">
      <c r="A11" s="94">
        <v>4</v>
      </c>
      <c r="B11" s="349" t="s">
        <v>12</v>
      </c>
      <c r="C11" s="376" t="s">
        <v>172</v>
      </c>
      <c r="D11" s="410"/>
      <c r="E11" s="410"/>
      <c r="F11" s="410"/>
      <c r="G11" s="410"/>
      <c r="H11" s="414">
        <v>0.1553398058252427</v>
      </c>
      <c r="I11" s="414">
        <v>0.51941747572815533</v>
      </c>
      <c r="J11" s="414">
        <v>0.53131115459882583</v>
      </c>
      <c r="K11" s="414">
        <v>0.46601941747572817</v>
      </c>
      <c r="L11" s="410"/>
    </row>
    <row r="12" spans="1:12" x14ac:dyDescent="0.25">
      <c r="A12" s="2">
        <v>5</v>
      </c>
      <c r="B12" s="351" t="s">
        <v>30</v>
      </c>
      <c r="C12" s="373" t="s">
        <v>181</v>
      </c>
      <c r="D12" s="394"/>
      <c r="E12" s="394"/>
      <c r="F12" s="394"/>
      <c r="G12" s="394"/>
      <c r="H12" s="415">
        <v>0.38451612903225807</v>
      </c>
      <c r="I12" s="415">
        <v>0.51096774193548389</v>
      </c>
      <c r="J12" s="415">
        <v>0.52691218130311612</v>
      </c>
      <c r="K12" s="415">
        <v>0.33846153846153848</v>
      </c>
      <c r="L12" s="394"/>
    </row>
    <row r="13" spans="1:12" s="94" customFormat="1" x14ac:dyDescent="0.25">
      <c r="A13" s="94">
        <v>6</v>
      </c>
      <c r="B13" s="349" t="s">
        <v>38</v>
      </c>
      <c r="C13" s="376" t="s">
        <v>185</v>
      </c>
      <c r="D13" s="410"/>
      <c r="E13" s="410"/>
      <c r="F13" s="410"/>
      <c r="G13" s="410"/>
      <c r="H13" s="414">
        <v>0.18148951554591466</v>
      </c>
      <c r="I13" s="414">
        <v>0.42299349240780909</v>
      </c>
      <c r="J13" s="414">
        <v>0.47228381374722839</v>
      </c>
      <c r="K13" s="414">
        <v>0.32808988764044944</v>
      </c>
      <c r="L13" s="410"/>
    </row>
    <row r="14" spans="1:12" x14ac:dyDescent="0.25">
      <c r="A14" s="2">
        <v>7</v>
      </c>
      <c r="B14" s="351" t="s">
        <v>20</v>
      </c>
      <c r="C14" s="373" t="s">
        <v>199</v>
      </c>
      <c r="D14" s="394"/>
      <c r="E14" s="394"/>
      <c r="F14" s="394"/>
      <c r="G14" s="394"/>
      <c r="H14" s="415">
        <v>0.34858387799564272</v>
      </c>
      <c r="I14" s="415">
        <v>0.51198257080610021</v>
      </c>
      <c r="J14" s="415">
        <v>0.54520547945205478</v>
      </c>
      <c r="K14" s="415">
        <v>0.37804878048780488</v>
      </c>
      <c r="L14" s="394"/>
    </row>
    <row r="15" spans="1:12" s="94" customFormat="1" x14ac:dyDescent="0.25">
      <c r="A15" s="94">
        <v>8</v>
      </c>
      <c r="B15" s="349" t="s">
        <v>17</v>
      </c>
      <c r="C15" s="376" t="s">
        <v>228</v>
      </c>
      <c r="D15" s="410"/>
      <c r="E15" s="410"/>
      <c r="F15" s="410"/>
      <c r="G15" s="410"/>
      <c r="H15" s="414">
        <v>0.23715415019762845</v>
      </c>
      <c r="I15" s="414">
        <v>0.4743083003952569</v>
      </c>
      <c r="J15" s="414">
        <v>0.52447552447552448</v>
      </c>
      <c r="K15" s="414">
        <v>0.41346153846153844</v>
      </c>
      <c r="L15" s="410"/>
    </row>
    <row r="16" spans="1:12" x14ac:dyDescent="0.25">
      <c r="A16" s="2">
        <v>9</v>
      </c>
      <c r="B16" s="351" t="s">
        <v>24</v>
      </c>
      <c r="C16" s="373" t="s">
        <v>179</v>
      </c>
      <c r="D16" s="394"/>
      <c r="E16" s="394"/>
      <c r="F16" s="394"/>
      <c r="G16" s="394"/>
      <c r="H16" s="415">
        <v>0.26229508196721313</v>
      </c>
      <c r="I16" s="415">
        <v>0.42440801457194899</v>
      </c>
      <c r="J16" s="415">
        <v>0.42010309278350516</v>
      </c>
      <c r="K16" s="415">
        <v>0.43870967741935485</v>
      </c>
      <c r="L16" s="394"/>
    </row>
    <row r="17" spans="1:12" s="94" customFormat="1" x14ac:dyDescent="0.25">
      <c r="A17" s="94">
        <v>10</v>
      </c>
      <c r="B17" s="349" t="s">
        <v>31</v>
      </c>
      <c r="C17" s="376" t="s">
        <v>176</v>
      </c>
      <c r="D17" s="410"/>
      <c r="E17" s="410"/>
      <c r="F17" s="410"/>
      <c r="G17" s="410"/>
      <c r="H17" s="414">
        <v>0.34504792332268369</v>
      </c>
      <c r="I17" s="414">
        <v>0.56230031948881787</v>
      </c>
      <c r="J17" s="414">
        <v>0.58029197080291972</v>
      </c>
      <c r="K17" s="414">
        <v>0.4358974358974359</v>
      </c>
      <c r="L17" s="410"/>
    </row>
    <row r="18" spans="1:12" x14ac:dyDescent="0.25">
      <c r="A18" s="2">
        <v>11</v>
      </c>
      <c r="B18" s="351" t="s">
        <v>16</v>
      </c>
      <c r="C18" s="373" t="s">
        <v>227</v>
      </c>
      <c r="D18" s="394"/>
      <c r="E18" s="394"/>
      <c r="F18" s="394"/>
      <c r="G18" s="394"/>
      <c r="H18" s="415">
        <v>0.18020679468242246</v>
      </c>
      <c r="I18" s="415">
        <v>0.5140324963072378</v>
      </c>
      <c r="J18" s="415">
        <v>0.53715498938428874</v>
      </c>
      <c r="K18" s="415">
        <v>0.46808510638297873</v>
      </c>
      <c r="L18" s="394"/>
    </row>
    <row r="19" spans="1:12" s="94" customFormat="1" x14ac:dyDescent="0.25">
      <c r="A19" s="94">
        <v>12</v>
      </c>
      <c r="B19" s="349" t="s">
        <v>10</v>
      </c>
      <c r="C19" s="376" t="s">
        <v>187</v>
      </c>
      <c r="D19" s="410"/>
      <c r="E19" s="410"/>
      <c r="F19" s="410"/>
      <c r="G19" s="410"/>
      <c r="H19" s="414">
        <v>0.30529595015576322</v>
      </c>
      <c r="I19" s="414">
        <v>0.65732087227414326</v>
      </c>
      <c r="J19" s="414">
        <v>0.69485294117647056</v>
      </c>
      <c r="K19" s="414">
        <v>0.44680851063829785</v>
      </c>
      <c r="L19" s="410"/>
    </row>
    <row r="20" spans="1:12" x14ac:dyDescent="0.25">
      <c r="A20" s="2">
        <v>13</v>
      </c>
      <c r="B20" s="351" t="s">
        <v>39</v>
      </c>
      <c r="C20" s="373" t="s">
        <v>172</v>
      </c>
      <c r="D20" s="394"/>
      <c r="E20" s="394"/>
      <c r="F20" s="394"/>
      <c r="G20" s="394"/>
      <c r="H20" s="415">
        <v>0.30671506352087113</v>
      </c>
      <c r="I20" s="415">
        <v>0.52268602540834841</v>
      </c>
      <c r="J20" s="415">
        <v>0.53078556263269638</v>
      </c>
      <c r="K20" s="415">
        <v>0.532258064516129</v>
      </c>
      <c r="L20" s="394"/>
    </row>
    <row r="21" spans="1:12" s="94" customFormat="1" x14ac:dyDescent="0.25">
      <c r="A21" s="94">
        <v>14</v>
      </c>
      <c r="B21" s="349" t="s">
        <v>36</v>
      </c>
      <c r="C21" s="376" t="s">
        <v>169</v>
      </c>
      <c r="D21" s="410"/>
      <c r="E21" s="410"/>
      <c r="F21" s="410"/>
      <c r="G21" s="410"/>
      <c r="H21" s="414">
        <v>0.37412587412587411</v>
      </c>
      <c r="I21" s="414">
        <v>0.60839160839160844</v>
      </c>
      <c r="J21" s="414">
        <v>0.60619469026548678</v>
      </c>
      <c r="K21" s="414">
        <v>0.63636363636363635</v>
      </c>
      <c r="L21" s="410"/>
    </row>
    <row r="22" spans="1:12" x14ac:dyDescent="0.25">
      <c r="A22" s="2">
        <v>15</v>
      </c>
      <c r="B22" s="351" t="s">
        <v>37</v>
      </c>
      <c r="C22" s="373" t="s">
        <v>229</v>
      </c>
      <c r="D22" s="394"/>
      <c r="E22" s="394"/>
      <c r="F22" s="394"/>
      <c r="G22" s="394"/>
      <c r="H22" s="415">
        <v>0.12718446601941746</v>
      </c>
      <c r="I22" s="415">
        <v>0.38058252427184464</v>
      </c>
      <c r="J22" s="415">
        <v>0.45526315789473687</v>
      </c>
      <c r="K22" s="415">
        <v>0.3311897106109325</v>
      </c>
      <c r="L22" s="394"/>
    </row>
    <row r="23" spans="1:12" s="94" customFormat="1" x14ac:dyDescent="0.25">
      <c r="A23" s="94">
        <v>16</v>
      </c>
      <c r="B23" s="349" t="s">
        <v>26</v>
      </c>
      <c r="C23" s="376" t="s">
        <v>170</v>
      </c>
      <c r="D23" s="410"/>
      <c r="E23" s="410"/>
      <c r="F23" s="410"/>
      <c r="G23" s="410"/>
      <c r="H23" s="414">
        <v>0.36476426799007444</v>
      </c>
      <c r="I23" s="414">
        <v>0.54838709677419351</v>
      </c>
      <c r="J23" s="414">
        <v>0.56353591160220995</v>
      </c>
      <c r="K23" s="414">
        <v>0.41025641025641024</v>
      </c>
      <c r="L23" s="410"/>
    </row>
    <row r="24" spans="1:12" x14ac:dyDescent="0.25">
      <c r="A24" s="2">
        <v>17</v>
      </c>
      <c r="B24" s="351" t="s">
        <v>33</v>
      </c>
      <c r="C24" s="373" t="s">
        <v>230</v>
      </c>
      <c r="D24" s="394"/>
      <c r="E24" s="394"/>
      <c r="F24" s="394"/>
      <c r="G24" s="394"/>
      <c r="H24" s="415">
        <v>0.31860226104830419</v>
      </c>
      <c r="I24" s="415">
        <v>0.4635149023638232</v>
      </c>
      <c r="J24" s="415">
        <v>0.48658536585365852</v>
      </c>
      <c r="K24" s="415">
        <v>0.33557046979865773</v>
      </c>
      <c r="L24" s="394"/>
    </row>
    <row r="25" spans="1:12" s="94" customFormat="1" x14ac:dyDescent="0.25">
      <c r="A25" s="94">
        <v>18</v>
      </c>
      <c r="B25" s="349" t="s">
        <v>28</v>
      </c>
      <c r="C25" s="376" t="s">
        <v>184</v>
      </c>
      <c r="D25" s="410"/>
      <c r="E25" s="410"/>
      <c r="F25" s="410"/>
      <c r="G25" s="410"/>
      <c r="H25" s="414">
        <v>0.45417515274949083</v>
      </c>
      <c r="I25" s="414">
        <v>0.58044806517311609</v>
      </c>
      <c r="J25" s="414">
        <v>0.6029411764705882</v>
      </c>
      <c r="K25" s="414">
        <v>0.45454545454545453</v>
      </c>
      <c r="L25" s="410"/>
    </row>
    <row r="26" spans="1:12" x14ac:dyDescent="0.25">
      <c r="A26" s="2">
        <v>19</v>
      </c>
      <c r="B26" s="351" t="s">
        <v>15</v>
      </c>
      <c r="C26" s="373" t="s">
        <v>227</v>
      </c>
      <c r="D26" s="394"/>
      <c r="E26" s="394"/>
      <c r="F26" s="394"/>
      <c r="G26" s="394"/>
      <c r="H26" s="415">
        <v>0.171875</v>
      </c>
      <c r="I26" s="415">
        <v>0.54513888888888884</v>
      </c>
      <c r="J26" s="415">
        <v>0.55878634639696589</v>
      </c>
      <c r="K26" s="415">
        <v>0.50867052023121384</v>
      </c>
      <c r="L26" s="394"/>
    </row>
    <row r="27" spans="1:12" s="94" customFormat="1" x14ac:dyDescent="0.25">
      <c r="A27" s="94">
        <v>20</v>
      </c>
      <c r="B27" s="349" t="s">
        <v>13</v>
      </c>
      <c r="C27" s="376" t="s">
        <v>227</v>
      </c>
      <c r="D27" s="410"/>
      <c r="E27" s="410"/>
      <c r="F27" s="410"/>
      <c r="G27" s="410"/>
      <c r="H27" s="414">
        <v>0.18158236057068741</v>
      </c>
      <c r="I27" s="414">
        <v>0.51102464332036313</v>
      </c>
      <c r="J27" s="414">
        <v>0.52607709750566889</v>
      </c>
      <c r="K27" s="414">
        <v>0.5</v>
      </c>
      <c r="L27" s="410"/>
    </row>
    <row r="28" spans="1:12" x14ac:dyDescent="0.25">
      <c r="A28" s="2">
        <v>21</v>
      </c>
      <c r="B28" s="351" t="s">
        <v>35</v>
      </c>
      <c r="C28" s="373" t="s">
        <v>230</v>
      </c>
      <c r="D28" s="394"/>
      <c r="E28" s="394"/>
      <c r="F28" s="394"/>
      <c r="G28" s="394"/>
      <c r="H28" s="415">
        <v>0.29032258064516131</v>
      </c>
      <c r="I28" s="415">
        <v>0.51992409867172673</v>
      </c>
      <c r="J28" s="415">
        <v>0.52245862884160754</v>
      </c>
      <c r="K28" s="415">
        <v>0.5145631067961165</v>
      </c>
      <c r="L28" s="394"/>
    </row>
    <row r="29" spans="1:12" s="94" customFormat="1" x14ac:dyDescent="0.25">
      <c r="A29" s="94">
        <v>22</v>
      </c>
      <c r="B29" s="349" t="s">
        <v>25</v>
      </c>
      <c r="C29" s="376" t="s">
        <v>198</v>
      </c>
      <c r="D29" s="410"/>
      <c r="E29" s="410"/>
      <c r="F29" s="410"/>
      <c r="G29" s="410"/>
      <c r="H29" s="414">
        <v>0.42352941176470588</v>
      </c>
      <c r="I29" s="414">
        <v>0.57647058823529407</v>
      </c>
      <c r="J29" s="414">
        <v>0.66666666666666663</v>
      </c>
      <c r="K29" s="414">
        <v>0.2857142857142857</v>
      </c>
      <c r="L29" s="410"/>
    </row>
    <row r="30" spans="1:12" x14ac:dyDescent="0.25">
      <c r="A30" s="2">
        <v>23</v>
      </c>
      <c r="B30" s="351" t="s">
        <v>21</v>
      </c>
      <c r="C30" s="373" t="s">
        <v>212</v>
      </c>
      <c r="D30" s="394"/>
      <c r="E30" s="394"/>
      <c r="F30" s="394"/>
      <c r="G30" s="394"/>
      <c r="H30" s="415">
        <v>0.25663716814159293</v>
      </c>
      <c r="I30" s="415">
        <v>0.4336283185840708</v>
      </c>
      <c r="J30" s="415">
        <v>0.44117647058823528</v>
      </c>
      <c r="K30" s="415">
        <v>0.33333333333333331</v>
      </c>
      <c r="L30" s="394"/>
    </row>
    <row r="31" spans="1:12" s="94" customFormat="1" x14ac:dyDescent="0.25">
      <c r="A31" s="94">
        <v>24</v>
      </c>
      <c r="B31" s="349" t="s">
        <v>14</v>
      </c>
      <c r="C31" s="376" t="s">
        <v>168</v>
      </c>
      <c r="D31" s="410"/>
      <c r="E31" s="410"/>
      <c r="F31" s="410"/>
      <c r="G31" s="410"/>
      <c r="H31" s="414">
        <v>0.37234042553191488</v>
      </c>
      <c r="I31" s="414">
        <v>0.6063829787234043</v>
      </c>
      <c r="J31" s="414">
        <v>0.65454545454545454</v>
      </c>
      <c r="K31" s="414">
        <v>0.60869565217391308</v>
      </c>
      <c r="L31" s="410"/>
    </row>
    <row r="32" spans="1:12" x14ac:dyDescent="0.25">
      <c r="A32" s="2">
        <v>25</v>
      </c>
      <c r="B32" s="351" t="s">
        <v>32</v>
      </c>
      <c r="C32" s="373" t="s">
        <v>182</v>
      </c>
      <c r="D32" s="394"/>
      <c r="E32" s="394"/>
      <c r="F32" s="394"/>
      <c r="G32" s="394"/>
      <c r="H32" s="415">
        <v>0.43937575030012005</v>
      </c>
      <c r="I32" s="415">
        <v>0.58943577430972394</v>
      </c>
      <c r="J32" s="415">
        <v>0.60356652949245537</v>
      </c>
      <c r="K32" s="415">
        <v>0.4854368932038835</v>
      </c>
      <c r="L32" s="394"/>
    </row>
    <row r="33" spans="1:12" s="94" customFormat="1" x14ac:dyDescent="0.25">
      <c r="A33" s="94">
        <v>26</v>
      </c>
      <c r="B33" s="349" t="s">
        <v>29</v>
      </c>
      <c r="C33" s="376" t="s">
        <v>185</v>
      </c>
      <c r="D33" s="410"/>
      <c r="E33" s="410"/>
      <c r="F33" s="410"/>
      <c r="G33" s="410"/>
      <c r="H33" s="414">
        <v>0.31716417910447764</v>
      </c>
      <c r="I33" s="414">
        <v>0.45149253731343286</v>
      </c>
      <c r="J33" s="414">
        <v>0.48798076923076922</v>
      </c>
      <c r="K33" s="414">
        <v>0.31578947368421051</v>
      </c>
      <c r="L33" s="410"/>
    </row>
    <row r="34" spans="1:12" x14ac:dyDescent="0.25">
      <c r="A34" s="2">
        <v>27</v>
      </c>
      <c r="B34" s="351" t="s">
        <v>34</v>
      </c>
      <c r="C34" s="373" t="s">
        <v>186</v>
      </c>
      <c r="D34" s="394"/>
      <c r="E34" s="394"/>
      <c r="F34" s="394"/>
      <c r="G34" s="394"/>
      <c r="H34" s="415">
        <v>0.22086956521739132</v>
      </c>
      <c r="I34" s="415">
        <v>0.52608695652173909</v>
      </c>
      <c r="J34" s="415">
        <v>0.53691275167785235</v>
      </c>
      <c r="K34" s="415">
        <v>0.49593495934959347</v>
      </c>
      <c r="L34" s="394"/>
    </row>
    <row r="35" spans="1:12" s="94" customFormat="1" x14ac:dyDescent="0.25">
      <c r="A35" s="94">
        <v>28</v>
      </c>
      <c r="B35" s="349" t="s">
        <v>22</v>
      </c>
      <c r="C35" s="376" t="s">
        <v>213</v>
      </c>
      <c r="D35" s="410"/>
      <c r="E35" s="410"/>
      <c r="F35" s="410"/>
      <c r="G35" s="410"/>
      <c r="H35" s="414">
        <v>0.30226700251889171</v>
      </c>
      <c r="I35" s="414">
        <v>0.56045340050377834</v>
      </c>
      <c r="J35" s="414">
        <v>0.60185185185185186</v>
      </c>
      <c r="K35" s="414">
        <v>0.38528138528138528</v>
      </c>
      <c r="L35" s="410"/>
    </row>
    <row r="36" spans="1:12" x14ac:dyDescent="0.25">
      <c r="A36" s="2">
        <v>29</v>
      </c>
      <c r="B36" s="351" t="s">
        <v>23</v>
      </c>
      <c r="C36" s="373" t="s">
        <v>188</v>
      </c>
      <c r="D36" s="394"/>
      <c r="E36" s="394"/>
      <c r="F36" s="394"/>
      <c r="G36" s="394"/>
      <c r="H36" s="415">
        <v>0.22674418604651161</v>
      </c>
      <c r="I36" s="415">
        <v>0.45203488372093026</v>
      </c>
      <c r="J36" s="415">
        <v>0.45918367346938777</v>
      </c>
      <c r="K36" s="415">
        <v>0.19696969696969696</v>
      </c>
      <c r="L36" s="394"/>
    </row>
    <row r="37" spans="1:12" s="94" customFormat="1" x14ac:dyDescent="0.25">
      <c r="A37" s="94">
        <v>30</v>
      </c>
      <c r="B37" s="349" t="s">
        <v>27</v>
      </c>
      <c r="C37" s="376" t="s">
        <v>188</v>
      </c>
      <c r="D37" s="410"/>
      <c r="E37" s="410"/>
      <c r="F37" s="410"/>
      <c r="G37" s="410"/>
      <c r="H37" s="414">
        <v>0.2601054481546573</v>
      </c>
      <c r="I37" s="414">
        <v>0.4288224956063269</v>
      </c>
      <c r="J37" s="414">
        <v>0.5780346820809249</v>
      </c>
      <c r="K37" s="414">
        <v>0.43617021276595747</v>
      </c>
      <c r="L37" s="410"/>
    </row>
    <row r="38" spans="1:12" x14ac:dyDescent="0.25">
      <c r="A38" s="2">
        <v>31</v>
      </c>
      <c r="B38" s="351" t="s">
        <v>11</v>
      </c>
      <c r="C38" s="373" t="s">
        <v>176</v>
      </c>
      <c r="D38" s="394"/>
      <c r="E38" s="394"/>
      <c r="F38" s="394"/>
      <c r="G38" s="394"/>
      <c r="H38" s="415">
        <v>0.29696969696969699</v>
      </c>
      <c r="I38" s="415">
        <v>0.63030303030303025</v>
      </c>
      <c r="J38" s="415">
        <v>0.63194444444444442</v>
      </c>
      <c r="K38" s="415">
        <v>0.72222222222222221</v>
      </c>
      <c r="L38" s="394"/>
    </row>
    <row r="39" spans="1:12" x14ac:dyDescent="0.25">
      <c r="A39" s="2">
        <v>33</v>
      </c>
      <c r="B39" s="347"/>
      <c r="C39" s="412"/>
      <c r="D39" s="411"/>
      <c r="E39" s="411"/>
      <c r="F39" s="411"/>
      <c r="G39" s="411"/>
      <c r="H39" s="412"/>
      <c r="I39" s="412"/>
      <c r="J39" s="412"/>
      <c r="K39" s="412"/>
      <c r="L39" s="411"/>
    </row>
    <row r="40" spans="1:12" s="107" customFormat="1" x14ac:dyDescent="0.25">
      <c r="A40" s="107">
        <v>34</v>
      </c>
      <c r="B40" s="352" t="s">
        <v>3</v>
      </c>
      <c r="C40" s="383"/>
      <c r="D40" s="413"/>
      <c r="E40" s="413"/>
      <c r="F40" s="413"/>
      <c r="G40" s="413"/>
      <c r="H40" s="416"/>
      <c r="I40" s="416"/>
      <c r="J40" s="416"/>
      <c r="K40" s="416"/>
      <c r="L40" s="413"/>
    </row>
    <row r="41" spans="1:12" x14ac:dyDescent="0.25">
      <c r="A41" s="2">
        <v>35</v>
      </c>
      <c r="B41" s="351" t="s">
        <v>4</v>
      </c>
      <c r="C41" s="373" t="s">
        <v>205</v>
      </c>
      <c r="D41" s="394">
        <v>0.24341085271317831</v>
      </c>
      <c r="E41" s="394">
        <v>0.4387596899224806</v>
      </c>
      <c r="F41" s="394">
        <v>0.4946236559139785</v>
      </c>
      <c r="G41" s="394">
        <v>0.21153846153846154</v>
      </c>
      <c r="H41" s="415"/>
      <c r="I41" s="415"/>
      <c r="J41" s="415"/>
      <c r="K41" s="415"/>
      <c r="L41" s="394"/>
    </row>
    <row r="42" spans="1:12" s="94" customFormat="1" x14ac:dyDescent="0.25">
      <c r="A42" s="94">
        <v>36</v>
      </c>
      <c r="B42" s="349" t="s">
        <v>9</v>
      </c>
      <c r="C42" s="376" t="s">
        <v>224</v>
      </c>
      <c r="D42" s="410">
        <v>0.11627906976744186</v>
      </c>
      <c r="E42" s="410">
        <v>0.34883720930232559</v>
      </c>
      <c r="F42" s="410">
        <v>0.44444444444444442</v>
      </c>
      <c r="G42" s="410">
        <v>0.25</v>
      </c>
      <c r="H42" s="414"/>
      <c r="I42" s="414"/>
      <c r="J42" s="414"/>
      <c r="K42" s="414"/>
      <c r="L42" s="410"/>
    </row>
    <row r="43" spans="1:12" x14ac:dyDescent="0.25">
      <c r="A43" s="2">
        <v>37</v>
      </c>
      <c r="B43" s="351" t="s">
        <v>487</v>
      </c>
      <c r="C43" s="373" t="s">
        <v>180</v>
      </c>
      <c r="D43" s="394">
        <v>0.21258341277407056</v>
      </c>
      <c r="E43" s="394">
        <v>0.45662535748331745</v>
      </c>
      <c r="F43" s="394">
        <v>0.46892039258451473</v>
      </c>
      <c r="G43" s="394">
        <v>0.38271604938271603</v>
      </c>
      <c r="H43" s="415"/>
      <c r="I43" s="415"/>
      <c r="J43" s="415"/>
      <c r="K43" s="415"/>
      <c r="L43" s="394"/>
    </row>
    <row r="44" spans="1:12" s="94" customFormat="1" x14ac:dyDescent="0.25">
      <c r="A44" s="94">
        <v>38</v>
      </c>
      <c r="B44" s="349" t="s">
        <v>488</v>
      </c>
      <c r="C44" s="376" t="s">
        <v>208</v>
      </c>
      <c r="D44" s="410">
        <v>0.2165575304022451</v>
      </c>
      <c r="E44" s="410">
        <v>0.5215154349859682</v>
      </c>
      <c r="F44" s="410">
        <v>0.53777073428420497</v>
      </c>
      <c r="G44" s="410">
        <v>0.38461538461538464</v>
      </c>
      <c r="H44" s="414"/>
      <c r="I44" s="414"/>
      <c r="J44" s="414"/>
      <c r="K44" s="414"/>
      <c r="L44" s="410"/>
    </row>
    <row r="45" spans="1:12" x14ac:dyDescent="0.25">
      <c r="A45" s="2">
        <v>39</v>
      </c>
      <c r="B45" s="351" t="s">
        <v>6</v>
      </c>
      <c r="C45" s="373" t="s">
        <v>220</v>
      </c>
      <c r="D45" s="394">
        <v>0.20547945205479451</v>
      </c>
      <c r="E45" s="394">
        <v>0.48937175247992443</v>
      </c>
      <c r="F45" s="394">
        <v>0.500542888165038</v>
      </c>
      <c r="G45" s="394">
        <v>0.4044943820224719</v>
      </c>
      <c r="H45" s="415"/>
      <c r="I45" s="415"/>
      <c r="J45" s="415"/>
      <c r="K45" s="415"/>
      <c r="L45" s="394"/>
    </row>
    <row r="46" spans="1:12" s="94" customFormat="1" x14ac:dyDescent="0.25">
      <c r="A46" s="94">
        <v>40</v>
      </c>
      <c r="B46" s="349" t="s">
        <v>8</v>
      </c>
      <c r="C46" s="376" t="s">
        <v>225</v>
      </c>
      <c r="D46" s="410">
        <v>0.22754491017964071</v>
      </c>
      <c r="E46" s="410">
        <v>0.41117764471057883</v>
      </c>
      <c r="F46" s="410">
        <v>0.47058823529411764</v>
      </c>
      <c r="G46" s="410">
        <v>0.25925925925925924</v>
      </c>
      <c r="H46" s="414"/>
      <c r="I46" s="414"/>
      <c r="J46" s="414"/>
      <c r="K46" s="414"/>
      <c r="L46" s="410"/>
    </row>
    <row r="47" spans="1:12" x14ac:dyDescent="0.25">
      <c r="A47" s="2">
        <v>41</v>
      </c>
      <c r="B47" s="351" t="s">
        <v>7</v>
      </c>
      <c r="C47" s="373" t="s">
        <v>226</v>
      </c>
      <c r="D47" s="394">
        <v>0.26150262085032033</v>
      </c>
      <c r="E47" s="394">
        <v>0.52766453115899825</v>
      </c>
      <c r="F47" s="394">
        <v>0.53655435473617297</v>
      </c>
      <c r="G47" s="394">
        <v>0.45569620253164556</v>
      </c>
      <c r="H47" s="415"/>
      <c r="I47" s="415"/>
      <c r="J47" s="415"/>
      <c r="K47" s="415"/>
      <c r="L47" s="394"/>
    </row>
    <row r="48" spans="1:12" x14ac:dyDescent="0.25">
      <c r="A48" s="2">
        <v>43</v>
      </c>
      <c r="B48" s="351"/>
      <c r="C48" s="373"/>
      <c r="D48" s="394"/>
      <c r="E48" s="394"/>
      <c r="F48" s="394"/>
      <c r="G48" s="394"/>
      <c r="H48" s="415"/>
      <c r="I48" s="415"/>
      <c r="J48" s="415"/>
      <c r="K48" s="415"/>
      <c r="L48" s="394"/>
    </row>
    <row r="49" spans="1:15" s="107" customFormat="1" x14ac:dyDescent="0.25">
      <c r="A49" s="107">
        <v>44</v>
      </c>
      <c r="B49" s="352" t="s">
        <v>40</v>
      </c>
      <c r="C49" s="383"/>
      <c r="D49" s="413"/>
      <c r="E49" s="413"/>
      <c r="F49" s="413"/>
      <c r="G49" s="413"/>
      <c r="H49" s="416"/>
      <c r="I49" s="416"/>
      <c r="J49" s="416"/>
      <c r="K49" s="416"/>
      <c r="L49" s="413"/>
    </row>
    <row r="50" spans="1:15" x14ac:dyDescent="0.25">
      <c r="A50" s="2">
        <v>45</v>
      </c>
      <c r="B50" s="351" t="s">
        <v>608</v>
      </c>
      <c r="C50" s="373" t="s">
        <v>222</v>
      </c>
      <c r="D50" s="394">
        <v>0.31343283582089554</v>
      </c>
      <c r="E50" s="394">
        <v>0.47263681592039802</v>
      </c>
      <c r="F50" s="394">
        <v>0.4942528735632184</v>
      </c>
      <c r="G50" s="394">
        <v>0.46666666666666667</v>
      </c>
      <c r="H50" s="415"/>
      <c r="I50" s="415"/>
      <c r="J50" s="415"/>
      <c r="K50" s="415"/>
      <c r="L50" s="394"/>
    </row>
    <row r="51" spans="1:15" s="94" customFormat="1" x14ac:dyDescent="0.25">
      <c r="A51" s="94">
        <v>46</v>
      </c>
      <c r="B51" s="349" t="s">
        <v>609</v>
      </c>
      <c r="C51" s="376" t="s">
        <v>167</v>
      </c>
      <c r="D51" s="410">
        <v>0.27551467367498905</v>
      </c>
      <c r="E51" s="410">
        <v>0.53569864213753837</v>
      </c>
      <c r="F51" s="410">
        <v>0.53958529688972667</v>
      </c>
      <c r="G51" s="410">
        <v>0.42982456140350878</v>
      </c>
      <c r="H51" s="414"/>
      <c r="I51" s="414"/>
      <c r="J51" s="414"/>
      <c r="K51" s="414"/>
      <c r="L51" s="410"/>
    </row>
    <row r="52" spans="1:15" x14ac:dyDescent="0.25">
      <c r="A52" s="2">
        <v>47</v>
      </c>
      <c r="B52" s="351" t="s">
        <v>610</v>
      </c>
      <c r="C52" s="373" t="s">
        <v>205</v>
      </c>
      <c r="D52" s="394">
        <v>0.47480106100795755</v>
      </c>
      <c r="E52" s="394">
        <v>0.60477453580901852</v>
      </c>
      <c r="F52" s="394">
        <v>0.62544169611307421</v>
      </c>
      <c r="G52" s="394">
        <v>0.53164556962025311</v>
      </c>
      <c r="H52" s="415"/>
      <c r="I52" s="415"/>
      <c r="J52" s="415"/>
      <c r="K52" s="415"/>
      <c r="L52" s="394"/>
    </row>
    <row r="53" spans="1:15" s="94" customFormat="1" x14ac:dyDescent="0.25">
      <c r="A53" s="94">
        <v>48</v>
      </c>
      <c r="B53" s="349" t="s">
        <v>611</v>
      </c>
      <c r="C53" s="376" t="s">
        <v>197</v>
      </c>
      <c r="D53" s="410"/>
      <c r="E53" s="410"/>
      <c r="F53" s="410"/>
      <c r="G53" s="410"/>
      <c r="H53" s="414"/>
      <c r="I53" s="414"/>
      <c r="J53" s="414"/>
      <c r="K53" s="414"/>
      <c r="L53" s="410"/>
    </row>
    <row r="54" spans="1:15" x14ac:dyDescent="0.25">
      <c r="A54" s="2">
        <v>49</v>
      </c>
      <c r="B54" s="351" t="s">
        <v>612</v>
      </c>
      <c r="C54" s="373" t="s">
        <v>223</v>
      </c>
      <c r="D54" s="394">
        <v>0.50461424880029526</v>
      </c>
      <c r="E54" s="394">
        <v>0.72942045035068293</v>
      </c>
      <c r="F54" s="394">
        <v>0.75965665236051505</v>
      </c>
      <c r="G54" s="394">
        <v>0.61009174311926606</v>
      </c>
      <c r="H54" s="415"/>
      <c r="I54" s="415"/>
      <c r="J54" s="415"/>
      <c r="K54" s="415"/>
      <c r="L54" s="394"/>
    </row>
    <row r="55" spans="1:15" x14ac:dyDescent="0.25">
      <c r="A55" s="2">
        <v>51</v>
      </c>
      <c r="B55" s="351"/>
      <c r="C55" s="373"/>
      <c r="D55" s="394"/>
      <c r="E55" s="394"/>
      <c r="F55" s="394"/>
      <c r="G55" s="394"/>
      <c r="H55" s="415"/>
      <c r="I55" s="415"/>
      <c r="J55" s="415"/>
      <c r="K55" s="415"/>
      <c r="L55" s="394"/>
    </row>
    <row r="56" spans="1:15" s="107" customFormat="1" x14ac:dyDescent="0.25">
      <c r="A56" s="107">
        <v>52</v>
      </c>
      <c r="B56" s="352" t="s">
        <v>145</v>
      </c>
      <c r="C56" s="383"/>
      <c r="D56" s="413"/>
      <c r="E56" s="413"/>
      <c r="F56" s="413"/>
      <c r="G56" s="413"/>
      <c r="H56" s="416"/>
      <c r="I56" s="416"/>
      <c r="J56" s="416"/>
      <c r="K56" s="416"/>
      <c r="L56" s="413"/>
    </row>
    <row r="57" spans="1:15" x14ac:dyDescent="0.25">
      <c r="A57" s="2">
        <v>53</v>
      </c>
      <c r="B57" s="351" t="s">
        <v>138</v>
      </c>
      <c r="C57" s="373"/>
      <c r="D57" s="394"/>
      <c r="E57" s="394"/>
      <c r="F57" s="394"/>
      <c r="G57" s="394"/>
      <c r="H57" s="415">
        <v>0.11</v>
      </c>
      <c r="I57" s="415"/>
      <c r="J57" s="415"/>
      <c r="K57" s="415"/>
      <c r="L57" s="394"/>
    </row>
    <row r="58" spans="1:15" s="94" customFormat="1" x14ac:dyDescent="0.25">
      <c r="A58" s="94">
        <v>54</v>
      </c>
      <c r="B58" s="349" t="s">
        <v>139</v>
      </c>
      <c r="C58" s="376"/>
      <c r="D58" s="410"/>
      <c r="E58" s="410"/>
      <c r="F58" s="410"/>
      <c r="G58" s="410"/>
      <c r="H58" s="414">
        <v>0.03</v>
      </c>
      <c r="I58" s="414"/>
      <c r="J58" s="414"/>
      <c r="K58" s="414"/>
      <c r="L58" s="410"/>
    </row>
    <row r="59" spans="1:15" x14ac:dyDescent="0.25">
      <c r="A59" s="2">
        <v>56</v>
      </c>
      <c r="B59" s="351"/>
      <c r="C59" s="373"/>
      <c r="D59" s="394"/>
      <c r="E59" s="394"/>
      <c r="F59" s="394"/>
      <c r="G59" s="394"/>
      <c r="H59" s="415"/>
      <c r="I59" s="415"/>
      <c r="J59" s="415"/>
      <c r="K59" s="415"/>
      <c r="L59" s="394"/>
      <c r="N59" s="2"/>
      <c r="O59" s="2"/>
    </row>
    <row r="60" spans="1:15" s="15" customFormat="1" x14ac:dyDescent="0.25">
      <c r="A60" s="15">
        <v>57</v>
      </c>
      <c r="B60" s="347" t="s">
        <v>148</v>
      </c>
      <c r="C60" s="380"/>
      <c r="D60" s="411"/>
      <c r="E60" s="411"/>
      <c r="F60" s="411"/>
      <c r="G60" s="411"/>
      <c r="H60" s="412"/>
      <c r="I60" s="412"/>
      <c r="J60" s="412"/>
      <c r="K60" s="412"/>
      <c r="L60" s="411"/>
    </row>
    <row r="61" spans="1:15" s="94" customFormat="1" x14ac:dyDescent="0.25">
      <c r="A61" s="94">
        <v>58</v>
      </c>
      <c r="B61" s="349" t="s">
        <v>46</v>
      </c>
      <c r="C61" s="376" t="s">
        <v>171</v>
      </c>
      <c r="D61" s="410">
        <v>0.41221374045801529</v>
      </c>
      <c r="E61" s="410">
        <v>0.60305343511450382</v>
      </c>
      <c r="F61" s="410">
        <v>0.61980830670926512</v>
      </c>
      <c r="G61" s="410">
        <v>0.50769230769230766</v>
      </c>
      <c r="H61" s="414"/>
      <c r="I61" s="414"/>
      <c r="J61" s="414"/>
      <c r="K61" s="414"/>
      <c r="L61" s="410"/>
    </row>
    <row r="62" spans="1:15" x14ac:dyDescent="0.25">
      <c r="A62" s="2">
        <v>59</v>
      </c>
      <c r="B62" s="351" t="s">
        <v>64</v>
      </c>
      <c r="C62" s="373" t="s">
        <v>203</v>
      </c>
      <c r="D62" s="394">
        <v>0.43181818181818182</v>
      </c>
      <c r="E62" s="394">
        <v>0.51136363636363635</v>
      </c>
      <c r="F62" s="394">
        <v>0.52287581699346408</v>
      </c>
      <c r="G62" s="394">
        <v>0.54545454545454541</v>
      </c>
      <c r="H62" s="415"/>
      <c r="I62" s="415"/>
      <c r="J62" s="415"/>
      <c r="K62" s="415"/>
      <c r="L62" s="394"/>
    </row>
    <row r="63" spans="1:15" s="94" customFormat="1" x14ac:dyDescent="0.25">
      <c r="A63" s="94">
        <v>60</v>
      </c>
      <c r="B63" s="349" t="s">
        <v>47</v>
      </c>
      <c r="C63" s="376" t="s">
        <v>207</v>
      </c>
      <c r="D63" s="410">
        <v>0.62321144674085849</v>
      </c>
      <c r="E63" s="410">
        <v>0.70588235294117652</v>
      </c>
      <c r="F63" s="410">
        <v>0.72695652173913039</v>
      </c>
      <c r="G63" s="410">
        <v>0.57446808510638303</v>
      </c>
      <c r="H63" s="414"/>
      <c r="I63" s="414"/>
      <c r="J63" s="414"/>
      <c r="K63" s="414"/>
      <c r="L63" s="410"/>
    </row>
    <row r="64" spans="1:15" x14ac:dyDescent="0.25">
      <c r="A64" s="2">
        <v>61</v>
      </c>
      <c r="B64" s="351" t="s">
        <v>48</v>
      </c>
      <c r="C64" s="373" t="s">
        <v>231</v>
      </c>
      <c r="D64" s="394">
        <v>0.90873015873015872</v>
      </c>
      <c r="E64" s="394">
        <v>0.93849206349206349</v>
      </c>
      <c r="F64" s="394">
        <v>0.94836956521739135</v>
      </c>
      <c r="G64" s="394">
        <v>0.93814432989690721</v>
      </c>
      <c r="H64" s="415"/>
      <c r="I64" s="415"/>
      <c r="J64" s="415"/>
      <c r="K64" s="415"/>
      <c r="L64" s="394"/>
    </row>
    <row r="65" spans="1:12" s="94" customFormat="1" x14ac:dyDescent="0.25">
      <c r="A65" s="94">
        <v>62</v>
      </c>
      <c r="B65" s="349" t="s">
        <v>58</v>
      </c>
      <c r="C65" s="376" t="s">
        <v>200</v>
      </c>
      <c r="D65" s="410">
        <v>0.74033149171270718</v>
      </c>
      <c r="E65" s="410">
        <v>0.81031307550644571</v>
      </c>
      <c r="F65" s="410">
        <v>0.81874999999999998</v>
      </c>
      <c r="G65" s="410">
        <v>0.69444444444444442</v>
      </c>
      <c r="H65" s="414"/>
      <c r="I65" s="414"/>
      <c r="J65" s="414"/>
      <c r="K65" s="414"/>
      <c r="L65" s="410"/>
    </row>
    <row r="66" spans="1:12" x14ac:dyDescent="0.25">
      <c r="A66" s="2">
        <v>63</v>
      </c>
      <c r="B66" s="351" t="s">
        <v>63</v>
      </c>
      <c r="C66" s="373" t="s">
        <v>177</v>
      </c>
      <c r="D66" s="394">
        <v>0.57403651115618659</v>
      </c>
      <c r="E66" s="394">
        <v>0.6470588235294118</v>
      </c>
      <c r="F66" s="394">
        <v>0.69417475728155342</v>
      </c>
      <c r="G66" s="394">
        <v>0.41463414634146339</v>
      </c>
      <c r="H66" s="415"/>
      <c r="I66" s="415"/>
      <c r="J66" s="415"/>
      <c r="K66" s="415"/>
      <c r="L66" s="394"/>
    </row>
    <row r="67" spans="1:12" s="94" customFormat="1" x14ac:dyDescent="0.25">
      <c r="A67" s="94">
        <v>64</v>
      </c>
      <c r="B67" s="349" t="s">
        <v>49</v>
      </c>
      <c r="C67" s="376" t="s">
        <v>206</v>
      </c>
      <c r="D67" s="410">
        <v>0.62947067238912735</v>
      </c>
      <c r="E67" s="410">
        <v>0.68240343347639487</v>
      </c>
      <c r="F67" s="410">
        <v>0.70376432078559736</v>
      </c>
      <c r="G67" s="410">
        <v>0.63636363636363635</v>
      </c>
      <c r="H67" s="414"/>
      <c r="I67" s="414"/>
      <c r="J67" s="414"/>
      <c r="K67" s="414"/>
      <c r="L67" s="410"/>
    </row>
    <row r="68" spans="1:12" x14ac:dyDescent="0.25">
      <c r="A68" s="2">
        <v>65</v>
      </c>
      <c r="B68" s="351" t="s">
        <v>50</v>
      </c>
      <c r="C68" s="373" t="s">
        <v>174</v>
      </c>
      <c r="D68" s="394">
        <v>0.25628140703517588</v>
      </c>
      <c r="E68" s="394">
        <v>0.46733668341708545</v>
      </c>
      <c r="F68" s="394">
        <v>0.53956834532374098</v>
      </c>
      <c r="G68" s="394">
        <v>0.30508474576271188</v>
      </c>
      <c r="H68" s="415"/>
      <c r="I68" s="415"/>
      <c r="J68" s="415"/>
      <c r="K68" s="415"/>
      <c r="L68" s="394"/>
    </row>
    <row r="69" spans="1:12" s="94" customFormat="1" x14ac:dyDescent="0.25">
      <c r="A69" s="94">
        <v>66</v>
      </c>
      <c r="B69" s="349" t="s">
        <v>56</v>
      </c>
      <c r="C69" s="376" t="s">
        <v>232</v>
      </c>
      <c r="D69" s="410">
        <v>0.30769230769230771</v>
      </c>
      <c r="E69" s="410">
        <v>0.38461538461538464</v>
      </c>
      <c r="F69" s="410">
        <v>0.53846153846153844</v>
      </c>
      <c r="G69" s="410"/>
      <c r="H69" s="414"/>
      <c r="I69" s="414"/>
      <c r="J69" s="414"/>
      <c r="K69" s="414"/>
      <c r="L69" s="410"/>
    </row>
    <row r="70" spans="1:12" x14ac:dyDescent="0.25">
      <c r="A70" s="2">
        <v>67</v>
      </c>
      <c r="B70" s="351" t="s">
        <v>62</v>
      </c>
      <c r="C70" s="373" t="s">
        <v>220</v>
      </c>
      <c r="D70" s="394">
        <v>0.35256410256410259</v>
      </c>
      <c r="E70" s="394">
        <v>0.47435897435897434</v>
      </c>
      <c r="F70" s="394">
        <v>0.50354609929078009</v>
      </c>
      <c r="G70" s="394">
        <v>0.5</v>
      </c>
      <c r="H70" s="415"/>
      <c r="I70" s="415"/>
      <c r="J70" s="415"/>
      <c r="K70" s="415"/>
      <c r="L70" s="394"/>
    </row>
    <row r="71" spans="1:12" s="94" customFormat="1" x14ac:dyDescent="0.25">
      <c r="A71" s="94">
        <v>68</v>
      </c>
      <c r="B71" s="349" t="s">
        <v>52</v>
      </c>
      <c r="C71" s="376" t="s">
        <v>233</v>
      </c>
      <c r="D71" s="410">
        <v>0.80847953216374269</v>
      </c>
      <c r="E71" s="410">
        <v>0.83040935672514615</v>
      </c>
      <c r="F71" s="410">
        <v>0.8377049180327869</v>
      </c>
      <c r="G71" s="410">
        <v>0.80645161290322576</v>
      </c>
      <c r="H71" s="414"/>
      <c r="I71" s="414"/>
      <c r="J71" s="414"/>
      <c r="K71" s="414"/>
      <c r="L71" s="410"/>
    </row>
    <row r="72" spans="1:12" x14ac:dyDescent="0.25">
      <c r="A72" s="2">
        <v>69</v>
      </c>
      <c r="B72" s="351" t="s">
        <v>53</v>
      </c>
      <c r="C72" s="373" t="s">
        <v>206</v>
      </c>
      <c r="D72" s="394">
        <v>0.54436450839328532</v>
      </c>
      <c r="E72" s="394">
        <v>0.62829736211031173</v>
      </c>
      <c r="F72" s="394">
        <v>0.67207792207792205</v>
      </c>
      <c r="G72" s="394">
        <v>0.52307692307692311</v>
      </c>
      <c r="H72" s="415"/>
      <c r="I72" s="415"/>
      <c r="J72" s="415"/>
      <c r="K72" s="415"/>
      <c r="L72" s="394"/>
    </row>
    <row r="73" spans="1:12" s="94" customFormat="1" x14ac:dyDescent="0.25">
      <c r="A73" s="94">
        <v>70</v>
      </c>
      <c r="B73" s="349" t="s">
        <v>54</v>
      </c>
      <c r="C73" s="376" t="s">
        <v>234</v>
      </c>
      <c r="D73" s="410">
        <v>0.85628742514970058</v>
      </c>
      <c r="E73" s="410">
        <v>0.89820359281437123</v>
      </c>
      <c r="F73" s="410">
        <v>0.88385269121813026</v>
      </c>
      <c r="G73" s="410">
        <v>0.92045454545454541</v>
      </c>
      <c r="H73" s="414"/>
      <c r="I73" s="414"/>
      <c r="J73" s="414"/>
      <c r="K73" s="414"/>
      <c r="L73" s="410"/>
    </row>
    <row r="74" spans="1:12" x14ac:dyDescent="0.25">
      <c r="A74" s="2">
        <v>71</v>
      </c>
      <c r="B74" s="351" t="s">
        <v>51</v>
      </c>
      <c r="C74" s="373" t="s">
        <v>235</v>
      </c>
      <c r="D74" s="394">
        <v>0.47560975609756095</v>
      </c>
      <c r="E74" s="394">
        <v>0.73170731707317072</v>
      </c>
      <c r="F74" s="394">
        <v>0.73885350318471332</v>
      </c>
      <c r="G74" s="394">
        <v>0.5</v>
      </c>
      <c r="H74" s="415"/>
      <c r="I74" s="415"/>
      <c r="J74" s="415"/>
      <c r="K74" s="415"/>
      <c r="L74" s="394"/>
    </row>
    <row r="75" spans="1:12" s="94" customFormat="1" x14ac:dyDescent="0.25">
      <c r="A75" s="94">
        <v>72</v>
      </c>
      <c r="B75" s="349" t="s">
        <v>55</v>
      </c>
      <c r="C75" s="376" t="s">
        <v>236</v>
      </c>
      <c r="D75" s="410">
        <v>0.33812949640287771</v>
      </c>
      <c r="E75" s="410">
        <v>0.61151079136690645</v>
      </c>
      <c r="F75" s="410">
        <v>0.59036144578313254</v>
      </c>
      <c r="G75" s="410">
        <v>0.625</v>
      </c>
      <c r="H75" s="414"/>
      <c r="I75" s="414"/>
      <c r="J75" s="414"/>
      <c r="K75" s="414"/>
      <c r="L75" s="410"/>
    </row>
    <row r="76" spans="1:12" x14ac:dyDescent="0.25">
      <c r="A76" s="2">
        <v>73</v>
      </c>
      <c r="B76" s="351" t="s">
        <v>57</v>
      </c>
      <c r="C76" s="373" t="s">
        <v>236</v>
      </c>
      <c r="D76" s="394">
        <v>0.16810344827586207</v>
      </c>
      <c r="E76" s="394">
        <v>0.45689655172413796</v>
      </c>
      <c r="F76" s="394">
        <v>0.47572815533980584</v>
      </c>
      <c r="G76" s="394">
        <v>0.3125</v>
      </c>
      <c r="H76" s="415"/>
      <c r="I76" s="415"/>
      <c r="J76" s="415"/>
      <c r="K76" s="415"/>
      <c r="L76" s="394"/>
    </row>
    <row r="77" spans="1:12" s="94" customFormat="1" x14ac:dyDescent="0.25">
      <c r="A77" s="94">
        <v>74</v>
      </c>
      <c r="B77" s="349" t="s">
        <v>65</v>
      </c>
      <c r="C77" s="376" t="s">
        <v>209</v>
      </c>
      <c r="D77" s="410">
        <v>9.0909090909090912E-2</v>
      </c>
      <c r="E77" s="410">
        <v>9.0909090909090912E-2</v>
      </c>
      <c r="F77" s="410">
        <v>0.36363636363636365</v>
      </c>
      <c r="G77" s="410"/>
      <c r="H77" s="414"/>
      <c r="I77" s="414"/>
      <c r="J77" s="414"/>
      <c r="K77" s="414"/>
      <c r="L77" s="410"/>
    </row>
    <row r="78" spans="1:12" x14ac:dyDescent="0.25">
      <c r="A78" s="2">
        <v>75</v>
      </c>
      <c r="B78" s="351" t="s">
        <v>66</v>
      </c>
      <c r="C78" s="373"/>
      <c r="D78" s="394"/>
      <c r="E78" s="394"/>
      <c r="F78" s="394"/>
      <c r="G78" s="394"/>
      <c r="H78" s="415"/>
      <c r="I78" s="415"/>
      <c r="J78" s="415"/>
      <c r="K78" s="415"/>
      <c r="L78" s="394"/>
    </row>
    <row r="79" spans="1:12" s="94" customFormat="1" x14ac:dyDescent="0.25">
      <c r="A79" s="94">
        <v>76</v>
      </c>
      <c r="B79" s="349" t="s">
        <v>59</v>
      </c>
      <c r="C79" s="376" t="s">
        <v>238</v>
      </c>
      <c r="D79" s="410">
        <v>0.38964577656675747</v>
      </c>
      <c r="E79" s="410">
        <v>0.59128065395095364</v>
      </c>
      <c r="F79" s="410">
        <v>0.62637362637362637</v>
      </c>
      <c r="G79" s="410">
        <v>0.49295774647887325</v>
      </c>
      <c r="H79" s="414"/>
      <c r="I79" s="414"/>
      <c r="J79" s="414"/>
      <c r="K79" s="414"/>
      <c r="L79" s="410"/>
    </row>
    <row r="80" spans="1:12" x14ac:dyDescent="0.25">
      <c r="A80" s="2">
        <v>77</v>
      </c>
      <c r="B80" s="351" t="s">
        <v>60</v>
      </c>
      <c r="C80" s="373" t="s">
        <v>200</v>
      </c>
      <c r="D80" s="394">
        <v>0.68577075098814233</v>
      </c>
      <c r="E80" s="394">
        <v>0.77075098814229248</v>
      </c>
      <c r="F80" s="394">
        <v>0.76789587852494579</v>
      </c>
      <c r="G80" s="394">
        <v>0.76923076923076927</v>
      </c>
      <c r="H80" s="415"/>
      <c r="I80" s="415"/>
      <c r="J80" s="415"/>
      <c r="K80" s="415"/>
      <c r="L80" s="394"/>
    </row>
    <row r="81" spans="1:12" s="94" customFormat="1" x14ac:dyDescent="0.25">
      <c r="A81" s="94">
        <v>78</v>
      </c>
      <c r="B81" s="349" t="s">
        <v>165</v>
      </c>
      <c r="C81" s="376" t="s">
        <v>237</v>
      </c>
      <c r="D81" s="410">
        <v>0.48541114058355439</v>
      </c>
      <c r="E81" s="410">
        <v>0.61538461538461542</v>
      </c>
      <c r="F81" s="410">
        <v>0.64012738853503182</v>
      </c>
      <c r="G81" s="410">
        <v>0.5714285714285714</v>
      </c>
      <c r="H81" s="414"/>
      <c r="I81" s="414"/>
      <c r="J81" s="414"/>
      <c r="K81" s="414"/>
      <c r="L81" s="410"/>
    </row>
    <row r="82" spans="1:12" x14ac:dyDescent="0.25">
      <c r="A82" s="2">
        <v>79</v>
      </c>
      <c r="B82" s="351" t="s">
        <v>61</v>
      </c>
      <c r="C82" s="373" t="s">
        <v>206</v>
      </c>
      <c r="D82" s="394">
        <v>0.83333333333333337</v>
      </c>
      <c r="E82" s="394">
        <v>0.86363636363636365</v>
      </c>
      <c r="F82" s="394">
        <v>0.8691860465116279</v>
      </c>
      <c r="G82" s="394">
        <v>0.85</v>
      </c>
      <c r="H82" s="415"/>
      <c r="I82" s="415"/>
      <c r="J82" s="415"/>
      <c r="K82" s="415"/>
      <c r="L82" s="394"/>
    </row>
    <row r="83" spans="1:12" s="94" customFormat="1" x14ac:dyDescent="0.25">
      <c r="A83" s="94">
        <v>80</v>
      </c>
      <c r="B83" s="349" t="s">
        <v>166</v>
      </c>
      <c r="C83" s="376" t="s">
        <v>220</v>
      </c>
      <c r="D83" s="410">
        <v>0.51509054325955739</v>
      </c>
      <c r="E83" s="410">
        <v>0.66398390342052316</v>
      </c>
      <c r="F83" s="410">
        <v>0.68122270742358082</v>
      </c>
      <c r="G83" s="410">
        <v>0.55263157894736847</v>
      </c>
      <c r="H83" s="414"/>
      <c r="I83" s="414"/>
      <c r="J83" s="414"/>
      <c r="K83" s="414"/>
      <c r="L83" s="410"/>
    </row>
    <row r="84" spans="1:12" x14ac:dyDescent="0.25">
      <c r="A84" s="2">
        <v>81</v>
      </c>
      <c r="B84" s="351" t="s">
        <v>398</v>
      </c>
      <c r="C84" s="373" t="s">
        <v>216</v>
      </c>
      <c r="D84" s="394">
        <v>0.62865947611710327</v>
      </c>
      <c r="E84" s="394">
        <v>0.74422187981510013</v>
      </c>
      <c r="F84" s="394">
        <v>0.74579273693534098</v>
      </c>
      <c r="G84" s="394">
        <v>0.71317829457364346</v>
      </c>
      <c r="H84" s="415"/>
      <c r="I84" s="415"/>
      <c r="J84" s="415"/>
      <c r="K84" s="415"/>
      <c r="L84" s="394"/>
    </row>
    <row r="85" spans="1:12" x14ac:dyDescent="0.25">
      <c r="A85" s="2">
        <v>83</v>
      </c>
      <c r="B85" s="351"/>
      <c r="C85" s="373"/>
      <c r="D85" s="394"/>
      <c r="E85" s="394"/>
      <c r="F85" s="394"/>
      <c r="G85" s="394"/>
      <c r="H85" s="415"/>
      <c r="I85" s="415"/>
      <c r="J85" s="415"/>
      <c r="K85" s="415"/>
      <c r="L85" s="394"/>
    </row>
    <row r="86" spans="1:12" s="107" customFormat="1" x14ac:dyDescent="0.25">
      <c r="A86" s="107">
        <v>84</v>
      </c>
      <c r="B86" s="352" t="s">
        <v>67</v>
      </c>
      <c r="C86" s="383"/>
      <c r="D86" s="413"/>
      <c r="E86" s="413"/>
      <c r="F86" s="413"/>
      <c r="G86" s="413"/>
      <c r="H86" s="416"/>
      <c r="I86" s="416"/>
      <c r="J86" s="416"/>
      <c r="K86" s="416"/>
      <c r="L86" s="413"/>
    </row>
    <row r="87" spans="1:12" x14ac:dyDescent="0.25">
      <c r="A87" s="2">
        <v>85</v>
      </c>
      <c r="B87" s="351" t="s">
        <v>68</v>
      </c>
      <c r="C87" s="373"/>
      <c r="D87" s="394"/>
      <c r="E87" s="394"/>
      <c r="F87" s="394"/>
      <c r="G87" s="394"/>
      <c r="H87" s="415"/>
      <c r="I87" s="415"/>
      <c r="J87" s="415"/>
      <c r="K87" s="415"/>
      <c r="L87" s="394">
        <v>0.36</v>
      </c>
    </row>
    <row r="88" spans="1:12" s="94" customFormat="1" x14ac:dyDescent="0.25">
      <c r="A88" s="94">
        <v>86</v>
      </c>
      <c r="B88" s="349" t="s">
        <v>94</v>
      </c>
      <c r="C88" s="376"/>
      <c r="D88" s="410"/>
      <c r="E88" s="410"/>
      <c r="F88" s="410"/>
      <c r="G88" s="410"/>
      <c r="H88" s="414"/>
      <c r="I88" s="414"/>
      <c r="J88" s="414"/>
      <c r="K88" s="414"/>
      <c r="L88" s="410">
        <v>0.28000000000000003</v>
      </c>
    </row>
    <row r="89" spans="1:12" x14ac:dyDescent="0.25">
      <c r="A89" s="2">
        <v>87</v>
      </c>
      <c r="B89" s="351" t="s">
        <v>97</v>
      </c>
      <c r="C89" s="373"/>
      <c r="D89" s="394"/>
      <c r="E89" s="394"/>
      <c r="F89" s="394"/>
      <c r="G89" s="394"/>
      <c r="H89" s="415"/>
      <c r="I89" s="415"/>
      <c r="J89" s="415"/>
      <c r="K89" s="415"/>
      <c r="L89" s="394">
        <v>0.82</v>
      </c>
    </row>
    <row r="90" spans="1:12" s="94" customFormat="1" x14ac:dyDescent="0.25">
      <c r="A90" s="94">
        <v>88</v>
      </c>
      <c r="B90" s="349" t="s">
        <v>135</v>
      </c>
      <c r="C90" s="376"/>
      <c r="D90" s="410"/>
      <c r="E90" s="410"/>
      <c r="F90" s="410"/>
      <c r="G90" s="410"/>
      <c r="H90" s="414"/>
      <c r="I90" s="414"/>
      <c r="J90" s="414"/>
      <c r="K90" s="414"/>
      <c r="L90" s="410">
        <v>0.43</v>
      </c>
    </row>
    <row r="91" spans="1:12" x14ac:dyDescent="0.25">
      <c r="A91" s="2">
        <v>89</v>
      </c>
      <c r="B91" s="351" t="s">
        <v>81</v>
      </c>
      <c r="C91" s="373"/>
      <c r="D91" s="394"/>
      <c r="E91" s="394"/>
      <c r="F91" s="394"/>
      <c r="G91" s="394"/>
      <c r="H91" s="415"/>
      <c r="I91" s="415"/>
      <c r="J91" s="415"/>
      <c r="K91" s="415"/>
      <c r="L91" s="394">
        <v>0.39</v>
      </c>
    </row>
    <row r="92" spans="1:12" s="94" customFormat="1" x14ac:dyDescent="0.25">
      <c r="A92" s="94">
        <v>90</v>
      </c>
      <c r="B92" s="349" t="s">
        <v>108</v>
      </c>
      <c r="C92" s="376"/>
      <c r="D92" s="410"/>
      <c r="E92" s="410"/>
      <c r="F92" s="410"/>
      <c r="G92" s="410"/>
      <c r="H92" s="414"/>
      <c r="I92" s="414"/>
      <c r="J92" s="414"/>
      <c r="K92" s="414"/>
      <c r="L92" s="410">
        <v>0.78</v>
      </c>
    </row>
    <row r="93" spans="1:12" x14ac:dyDescent="0.25">
      <c r="A93" s="2">
        <v>91</v>
      </c>
      <c r="B93" s="351" t="s">
        <v>93</v>
      </c>
      <c r="C93" s="373"/>
      <c r="D93" s="394"/>
      <c r="E93" s="394"/>
      <c r="F93" s="394"/>
      <c r="G93" s="394"/>
      <c r="H93" s="415"/>
      <c r="I93" s="415"/>
      <c r="J93" s="415"/>
      <c r="K93" s="415"/>
      <c r="L93" s="394">
        <v>0.93</v>
      </c>
    </row>
    <row r="94" spans="1:12" s="94" customFormat="1" x14ac:dyDescent="0.25">
      <c r="A94" s="94">
        <v>92</v>
      </c>
      <c r="B94" s="349" t="s">
        <v>102</v>
      </c>
      <c r="C94" s="376"/>
      <c r="D94" s="410"/>
      <c r="E94" s="410"/>
      <c r="F94" s="410"/>
      <c r="G94" s="410"/>
      <c r="H94" s="414"/>
      <c r="I94" s="414"/>
      <c r="J94" s="414"/>
      <c r="K94" s="414"/>
      <c r="L94" s="410"/>
    </row>
    <row r="95" spans="1:12" x14ac:dyDescent="0.25">
      <c r="A95" s="2">
        <v>93</v>
      </c>
      <c r="B95" s="351" t="s">
        <v>134</v>
      </c>
      <c r="C95" s="373"/>
      <c r="D95" s="394"/>
      <c r="E95" s="394"/>
      <c r="F95" s="394"/>
      <c r="G95" s="394"/>
      <c r="H95" s="415"/>
      <c r="I95" s="415"/>
      <c r="J95" s="415"/>
      <c r="K95" s="415"/>
      <c r="L95" s="394"/>
    </row>
    <row r="96" spans="1:12" s="94" customFormat="1" x14ac:dyDescent="0.25">
      <c r="A96" s="94">
        <v>94</v>
      </c>
      <c r="B96" s="349" t="s">
        <v>70</v>
      </c>
      <c r="C96" s="376"/>
      <c r="D96" s="410"/>
      <c r="E96" s="410"/>
      <c r="F96" s="410"/>
      <c r="G96" s="410"/>
      <c r="H96" s="414"/>
      <c r="I96" s="414"/>
      <c r="J96" s="414"/>
      <c r="K96" s="414"/>
      <c r="L96" s="410">
        <v>0.32</v>
      </c>
    </row>
    <row r="97" spans="1:12" x14ac:dyDescent="0.25">
      <c r="A97" s="2">
        <v>95</v>
      </c>
      <c r="B97" s="351" t="s">
        <v>69</v>
      </c>
      <c r="C97" s="373"/>
      <c r="D97" s="394"/>
      <c r="E97" s="394"/>
      <c r="F97" s="394"/>
      <c r="G97" s="394"/>
      <c r="H97" s="415"/>
      <c r="I97" s="415"/>
      <c r="J97" s="415"/>
      <c r="K97" s="415"/>
      <c r="L97" s="394">
        <v>0.53</v>
      </c>
    </row>
    <row r="98" spans="1:12" s="94" customFormat="1" x14ac:dyDescent="0.25">
      <c r="A98" s="94">
        <v>96</v>
      </c>
      <c r="B98" s="349" t="s">
        <v>96</v>
      </c>
      <c r="C98" s="376"/>
      <c r="D98" s="410"/>
      <c r="E98" s="410"/>
      <c r="F98" s="410"/>
      <c r="G98" s="410"/>
      <c r="H98" s="414"/>
      <c r="I98" s="414"/>
      <c r="J98" s="414"/>
      <c r="K98" s="414"/>
      <c r="L98" s="410">
        <v>0.87</v>
      </c>
    </row>
    <row r="99" spans="1:12" x14ac:dyDescent="0.25">
      <c r="A99" s="2">
        <v>97</v>
      </c>
      <c r="B99" s="351" t="s">
        <v>88</v>
      </c>
      <c r="C99" s="373"/>
      <c r="D99" s="394"/>
      <c r="E99" s="394"/>
      <c r="F99" s="394"/>
      <c r="G99" s="394"/>
      <c r="H99" s="415"/>
      <c r="I99" s="415"/>
      <c r="J99" s="415"/>
      <c r="K99" s="415"/>
      <c r="L99" s="394"/>
    </row>
    <row r="100" spans="1:12" s="94" customFormat="1" x14ac:dyDescent="0.25">
      <c r="A100" s="94">
        <v>98</v>
      </c>
      <c r="B100" s="349" t="s">
        <v>137</v>
      </c>
      <c r="C100" s="376"/>
      <c r="D100" s="410"/>
      <c r="E100" s="410"/>
      <c r="F100" s="410"/>
      <c r="G100" s="410"/>
      <c r="H100" s="414"/>
      <c r="I100" s="414"/>
      <c r="J100" s="414"/>
      <c r="K100" s="414"/>
      <c r="L100" s="410">
        <v>0.25</v>
      </c>
    </row>
    <row r="101" spans="1:12" x14ac:dyDescent="0.25">
      <c r="A101" s="2">
        <v>99</v>
      </c>
      <c r="B101" s="351" t="s">
        <v>71</v>
      </c>
      <c r="C101" s="373"/>
      <c r="D101" s="394"/>
      <c r="E101" s="394"/>
      <c r="F101" s="394"/>
      <c r="G101" s="394"/>
      <c r="H101" s="415"/>
      <c r="I101" s="415"/>
      <c r="J101" s="415"/>
      <c r="K101" s="415"/>
      <c r="L101" s="394">
        <v>0.42</v>
      </c>
    </row>
    <row r="102" spans="1:12" s="94" customFormat="1" x14ac:dyDescent="0.25">
      <c r="A102" s="94">
        <v>100</v>
      </c>
      <c r="B102" s="349" t="s">
        <v>72</v>
      </c>
      <c r="C102" s="376"/>
      <c r="D102" s="410"/>
      <c r="E102" s="410"/>
      <c r="F102" s="410"/>
      <c r="G102" s="410"/>
      <c r="H102" s="414"/>
      <c r="I102" s="414"/>
      <c r="J102" s="414"/>
      <c r="K102" s="414"/>
      <c r="L102" s="410">
        <v>0.41</v>
      </c>
    </row>
    <row r="103" spans="1:12" x14ac:dyDescent="0.25">
      <c r="A103" s="2">
        <v>101</v>
      </c>
      <c r="B103" s="351" t="s">
        <v>82</v>
      </c>
      <c r="C103" s="373"/>
      <c r="D103" s="394"/>
      <c r="E103" s="394"/>
      <c r="F103" s="394"/>
      <c r="G103" s="394"/>
      <c r="H103" s="415"/>
      <c r="I103" s="415"/>
      <c r="J103" s="415"/>
      <c r="K103" s="415"/>
      <c r="L103" s="394">
        <v>0.66</v>
      </c>
    </row>
    <row r="104" spans="1:12" s="94" customFormat="1" x14ac:dyDescent="0.25">
      <c r="A104" s="94">
        <v>102</v>
      </c>
      <c r="B104" s="349" t="s">
        <v>90</v>
      </c>
      <c r="C104" s="376"/>
      <c r="D104" s="410"/>
      <c r="E104" s="410"/>
      <c r="F104" s="410"/>
      <c r="G104" s="410"/>
      <c r="H104" s="414"/>
      <c r="I104" s="414"/>
      <c r="J104" s="414"/>
      <c r="K104" s="414"/>
      <c r="L104" s="410">
        <v>0.61</v>
      </c>
    </row>
    <row r="105" spans="1:12" x14ac:dyDescent="0.25">
      <c r="A105" s="2">
        <v>103</v>
      </c>
      <c r="B105" s="351" t="s">
        <v>124</v>
      </c>
      <c r="C105" s="373"/>
      <c r="D105" s="394"/>
      <c r="E105" s="394"/>
      <c r="F105" s="394"/>
      <c r="G105" s="394"/>
      <c r="H105" s="415"/>
      <c r="I105" s="415"/>
      <c r="J105" s="415"/>
      <c r="K105" s="415"/>
      <c r="L105" s="394">
        <v>0.71</v>
      </c>
    </row>
    <row r="106" spans="1:12" s="94" customFormat="1" x14ac:dyDescent="0.25">
      <c r="A106" s="94">
        <v>104</v>
      </c>
      <c r="B106" s="349" t="s">
        <v>111</v>
      </c>
      <c r="C106" s="376"/>
      <c r="D106" s="410"/>
      <c r="E106" s="410"/>
      <c r="F106" s="410"/>
      <c r="G106" s="410"/>
      <c r="H106" s="414"/>
      <c r="I106" s="414"/>
      <c r="J106" s="414"/>
      <c r="K106" s="414"/>
      <c r="L106" s="410">
        <v>0.39</v>
      </c>
    </row>
    <row r="107" spans="1:12" x14ac:dyDescent="0.25">
      <c r="A107" s="2">
        <v>105</v>
      </c>
      <c r="B107" s="351" t="s">
        <v>107</v>
      </c>
      <c r="C107" s="373"/>
      <c r="D107" s="394"/>
      <c r="E107" s="394"/>
      <c r="F107" s="394"/>
      <c r="G107" s="394"/>
      <c r="H107" s="415"/>
      <c r="I107" s="415"/>
      <c r="J107" s="415"/>
      <c r="K107" s="415"/>
      <c r="L107" s="394">
        <v>0.53</v>
      </c>
    </row>
    <row r="108" spans="1:12" s="94" customFormat="1" x14ac:dyDescent="0.25">
      <c r="A108" s="94">
        <v>106</v>
      </c>
      <c r="B108" s="349" t="s">
        <v>129</v>
      </c>
      <c r="C108" s="376"/>
      <c r="D108" s="410"/>
      <c r="E108" s="410"/>
      <c r="F108" s="410"/>
      <c r="G108" s="410"/>
      <c r="H108" s="414"/>
      <c r="I108" s="414"/>
      <c r="J108" s="414"/>
      <c r="K108" s="414"/>
      <c r="L108" s="410"/>
    </row>
    <row r="109" spans="1:12" x14ac:dyDescent="0.25">
      <c r="A109" s="2">
        <v>107</v>
      </c>
      <c r="B109" s="351" t="s">
        <v>75</v>
      </c>
      <c r="C109" s="373"/>
      <c r="D109" s="394"/>
      <c r="E109" s="394"/>
      <c r="F109" s="394"/>
      <c r="G109" s="394"/>
      <c r="H109" s="415"/>
      <c r="I109" s="415"/>
      <c r="J109" s="415"/>
      <c r="K109" s="415"/>
      <c r="L109" s="394">
        <v>0.3</v>
      </c>
    </row>
    <row r="110" spans="1:12" s="94" customFormat="1" x14ac:dyDescent="0.25">
      <c r="A110" s="94">
        <v>108</v>
      </c>
      <c r="B110" s="349" t="s">
        <v>109</v>
      </c>
      <c r="C110" s="376"/>
      <c r="D110" s="410"/>
      <c r="E110" s="410"/>
      <c r="F110" s="410"/>
      <c r="G110" s="410"/>
      <c r="H110" s="414"/>
      <c r="I110" s="414"/>
      <c r="J110" s="414"/>
      <c r="K110" s="414"/>
      <c r="L110" s="410"/>
    </row>
    <row r="111" spans="1:12" x14ac:dyDescent="0.25">
      <c r="A111" s="2">
        <v>109</v>
      </c>
      <c r="B111" s="351" t="s">
        <v>74</v>
      </c>
      <c r="C111" s="373"/>
      <c r="D111" s="394"/>
      <c r="E111" s="394"/>
      <c r="F111" s="394"/>
      <c r="G111" s="394"/>
      <c r="H111" s="415"/>
      <c r="I111" s="415"/>
      <c r="J111" s="415"/>
      <c r="K111" s="415"/>
      <c r="L111" s="394"/>
    </row>
    <row r="112" spans="1:12" s="94" customFormat="1" x14ac:dyDescent="0.25">
      <c r="A112" s="94">
        <v>110</v>
      </c>
      <c r="B112" s="349" t="s">
        <v>77</v>
      </c>
      <c r="C112" s="376"/>
      <c r="D112" s="410"/>
      <c r="E112" s="410"/>
      <c r="F112" s="410"/>
      <c r="G112" s="410"/>
      <c r="H112" s="414"/>
      <c r="I112" s="414"/>
      <c r="J112" s="414"/>
      <c r="K112" s="414"/>
      <c r="L112" s="410">
        <v>0.76</v>
      </c>
    </row>
    <row r="113" spans="1:12" x14ac:dyDescent="0.25">
      <c r="A113" s="2">
        <v>111</v>
      </c>
      <c r="B113" s="351" t="s">
        <v>101</v>
      </c>
      <c r="C113" s="373"/>
      <c r="D113" s="394"/>
      <c r="E113" s="394"/>
      <c r="F113" s="394"/>
      <c r="G113" s="394"/>
      <c r="H113" s="415"/>
      <c r="I113" s="415"/>
      <c r="J113" s="415"/>
      <c r="K113" s="415"/>
      <c r="L113" s="394">
        <v>0.66</v>
      </c>
    </row>
    <row r="114" spans="1:12" s="94" customFormat="1" x14ac:dyDescent="0.25">
      <c r="A114" s="94">
        <v>112</v>
      </c>
      <c r="B114" s="349" t="s">
        <v>113</v>
      </c>
      <c r="C114" s="376"/>
      <c r="D114" s="410"/>
      <c r="E114" s="410"/>
      <c r="F114" s="410"/>
      <c r="G114" s="410"/>
      <c r="H114" s="414"/>
      <c r="I114" s="414"/>
      <c r="J114" s="414"/>
      <c r="K114" s="414"/>
      <c r="L114" s="410"/>
    </row>
    <row r="115" spans="1:12" x14ac:dyDescent="0.25">
      <c r="A115" s="2">
        <v>113</v>
      </c>
      <c r="B115" s="351" t="s">
        <v>112</v>
      </c>
      <c r="C115" s="373"/>
      <c r="D115" s="394"/>
      <c r="E115" s="394"/>
      <c r="F115" s="394"/>
      <c r="G115" s="394"/>
      <c r="H115" s="415"/>
      <c r="I115" s="415"/>
      <c r="J115" s="415"/>
      <c r="K115" s="415"/>
      <c r="L115" s="394">
        <v>0.35</v>
      </c>
    </row>
    <row r="116" spans="1:12" s="94" customFormat="1" x14ac:dyDescent="0.25">
      <c r="A116" s="94">
        <v>114</v>
      </c>
      <c r="B116" s="349" t="s">
        <v>103</v>
      </c>
      <c r="C116" s="376"/>
      <c r="D116" s="410"/>
      <c r="E116" s="410"/>
      <c r="F116" s="410"/>
      <c r="G116" s="410"/>
      <c r="H116" s="414"/>
      <c r="I116" s="414"/>
      <c r="J116" s="414"/>
      <c r="K116" s="414"/>
      <c r="L116" s="410"/>
    </row>
    <row r="117" spans="1:12" x14ac:dyDescent="0.25">
      <c r="A117" s="2">
        <v>115</v>
      </c>
      <c r="B117" s="351" t="s">
        <v>117</v>
      </c>
      <c r="C117" s="373"/>
      <c r="D117" s="394"/>
      <c r="E117" s="394"/>
      <c r="F117" s="394"/>
      <c r="G117" s="394"/>
      <c r="H117" s="415"/>
      <c r="I117" s="415"/>
      <c r="J117" s="415"/>
      <c r="K117" s="415"/>
      <c r="L117" s="394">
        <v>0.61</v>
      </c>
    </row>
    <row r="118" spans="1:12" s="94" customFormat="1" x14ac:dyDescent="0.25">
      <c r="A118" s="94">
        <v>116</v>
      </c>
      <c r="B118" s="349" t="s">
        <v>89</v>
      </c>
      <c r="C118" s="376"/>
      <c r="D118" s="410"/>
      <c r="E118" s="410"/>
      <c r="F118" s="410"/>
      <c r="G118" s="410"/>
      <c r="H118" s="414"/>
      <c r="I118" s="414"/>
      <c r="J118" s="414"/>
      <c r="K118" s="414"/>
      <c r="L118" s="410">
        <v>0.51</v>
      </c>
    </row>
    <row r="119" spans="1:12" x14ac:dyDescent="0.25">
      <c r="A119" s="2">
        <v>117</v>
      </c>
      <c r="B119" s="351" t="s">
        <v>99</v>
      </c>
      <c r="C119" s="373"/>
      <c r="D119" s="394"/>
      <c r="E119" s="394"/>
      <c r="F119" s="394"/>
      <c r="G119" s="394"/>
      <c r="H119" s="415"/>
      <c r="I119" s="415"/>
      <c r="J119" s="415"/>
      <c r="K119" s="415"/>
      <c r="L119" s="394"/>
    </row>
    <row r="120" spans="1:12" s="94" customFormat="1" x14ac:dyDescent="0.25">
      <c r="A120" s="94">
        <v>118</v>
      </c>
      <c r="B120" s="349" t="s">
        <v>76</v>
      </c>
      <c r="C120" s="376"/>
      <c r="D120" s="410"/>
      <c r="E120" s="410"/>
      <c r="F120" s="410"/>
      <c r="G120" s="410"/>
      <c r="H120" s="414"/>
      <c r="I120" s="414"/>
      <c r="J120" s="414"/>
      <c r="K120" s="414"/>
      <c r="L120" s="410">
        <v>0.83</v>
      </c>
    </row>
    <row r="121" spans="1:12" x14ac:dyDescent="0.25">
      <c r="A121" s="2">
        <v>119</v>
      </c>
      <c r="B121" s="351" t="s">
        <v>120</v>
      </c>
      <c r="C121" s="373"/>
      <c r="D121" s="394"/>
      <c r="E121" s="394"/>
      <c r="F121" s="394"/>
      <c r="G121" s="394"/>
      <c r="H121" s="415"/>
      <c r="I121" s="415"/>
      <c r="J121" s="415"/>
      <c r="K121" s="415"/>
      <c r="L121" s="394"/>
    </row>
    <row r="122" spans="1:12" s="94" customFormat="1" x14ac:dyDescent="0.25">
      <c r="A122" s="94">
        <v>120</v>
      </c>
      <c r="B122" s="349" t="s">
        <v>271</v>
      </c>
      <c r="C122" s="376"/>
      <c r="D122" s="410"/>
      <c r="E122" s="410"/>
      <c r="F122" s="410"/>
      <c r="G122" s="410"/>
      <c r="H122" s="414"/>
      <c r="I122" s="414"/>
      <c r="J122" s="414"/>
      <c r="K122" s="414"/>
      <c r="L122" s="410"/>
    </row>
    <row r="123" spans="1:12" x14ac:dyDescent="0.25">
      <c r="A123" s="2">
        <v>121</v>
      </c>
      <c r="B123" s="351" t="s">
        <v>80</v>
      </c>
      <c r="C123" s="373"/>
      <c r="D123" s="394"/>
      <c r="E123" s="394"/>
      <c r="F123" s="394"/>
      <c r="G123" s="394"/>
      <c r="H123" s="415"/>
      <c r="I123" s="415"/>
      <c r="J123" s="415"/>
      <c r="K123" s="415"/>
      <c r="L123" s="394"/>
    </row>
    <row r="124" spans="1:12" s="94" customFormat="1" x14ac:dyDescent="0.25">
      <c r="A124" s="94">
        <v>122</v>
      </c>
      <c r="B124" s="349" t="s">
        <v>110</v>
      </c>
      <c r="C124" s="376"/>
      <c r="D124" s="410"/>
      <c r="E124" s="410"/>
      <c r="F124" s="410"/>
      <c r="G124" s="410"/>
      <c r="H124" s="414"/>
      <c r="I124" s="414"/>
      <c r="J124" s="414"/>
      <c r="K124" s="414"/>
      <c r="L124" s="410"/>
    </row>
    <row r="125" spans="1:12" x14ac:dyDescent="0.25">
      <c r="A125" s="2">
        <v>122.5</v>
      </c>
      <c r="B125" s="351" t="s">
        <v>363</v>
      </c>
      <c r="C125" s="373"/>
      <c r="D125" s="394"/>
      <c r="E125" s="394"/>
      <c r="F125" s="394"/>
      <c r="G125" s="394"/>
      <c r="H125" s="415"/>
      <c r="I125" s="415"/>
      <c r="J125" s="415"/>
      <c r="K125" s="415"/>
      <c r="L125" s="394"/>
    </row>
    <row r="126" spans="1:12" x14ac:dyDescent="0.25">
      <c r="A126" s="94">
        <v>123</v>
      </c>
      <c r="B126" s="349" t="s">
        <v>125</v>
      </c>
      <c r="C126" s="376"/>
      <c r="D126" s="410"/>
      <c r="E126" s="410"/>
      <c r="F126" s="410"/>
      <c r="G126" s="410"/>
      <c r="H126" s="414"/>
      <c r="I126" s="414"/>
      <c r="J126" s="414"/>
      <c r="K126" s="414"/>
      <c r="L126" s="410"/>
    </row>
    <row r="127" spans="1:12" s="94" customFormat="1" x14ac:dyDescent="0.25">
      <c r="A127" s="2">
        <v>124</v>
      </c>
      <c r="B127" s="351" t="s">
        <v>160</v>
      </c>
      <c r="C127" s="373"/>
      <c r="D127" s="394"/>
      <c r="E127" s="394"/>
      <c r="F127" s="394"/>
      <c r="G127" s="394"/>
      <c r="H127" s="415"/>
      <c r="I127" s="415"/>
      <c r="J127" s="415"/>
      <c r="K127" s="415"/>
      <c r="L127" s="394">
        <v>0.27</v>
      </c>
    </row>
    <row r="128" spans="1:12" x14ac:dyDescent="0.25">
      <c r="A128" s="94">
        <v>125</v>
      </c>
      <c r="B128" s="349" t="s">
        <v>127</v>
      </c>
      <c r="C128" s="376"/>
      <c r="D128" s="410"/>
      <c r="E128" s="410"/>
      <c r="F128" s="410"/>
      <c r="G128" s="410"/>
      <c r="H128" s="414"/>
      <c r="I128" s="414"/>
      <c r="J128" s="414"/>
      <c r="K128" s="414"/>
      <c r="L128" s="410"/>
    </row>
    <row r="129" spans="1:12" s="94" customFormat="1" x14ac:dyDescent="0.25">
      <c r="A129" s="2">
        <v>126</v>
      </c>
      <c r="B129" s="351" t="s">
        <v>121</v>
      </c>
      <c r="C129" s="373"/>
      <c r="D129" s="394"/>
      <c r="E129" s="394"/>
      <c r="F129" s="394"/>
      <c r="G129" s="394"/>
      <c r="H129" s="415"/>
      <c r="I129" s="415"/>
      <c r="J129" s="415"/>
      <c r="K129" s="415"/>
      <c r="L129" s="394"/>
    </row>
    <row r="130" spans="1:12" x14ac:dyDescent="0.25">
      <c r="A130" s="94">
        <v>127</v>
      </c>
      <c r="B130" s="349" t="s">
        <v>133</v>
      </c>
      <c r="C130" s="376"/>
      <c r="D130" s="410"/>
      <c r="E130" s="410"/>
      <c r="F130" s="410"/>
      <c r="G130" s="410"/>
      <c r="H130" s="414"/>
      <c r="I130" s="414"/>
      <c r="J130" s="414"/>
      <c r="K130" s="414"/>
      <c r="L130" s="410"/>
    </row>
    <row r="131" spans="1:12" s="94" customFormat="1" x14ac:dyDescent="0.25">
      <c r="A131" s="2">
        <v>128</v>
      </c>
      <c r="B131" s="351" t="s">
        <v>79</v>
      </c>
      <c r="C131" s="373"/>
      <c r="D131" s="394"/>
      <c r="E131" s="394"/>
      <c r="F131" s="394"/>
      <c r="G131" s="394"/>
      <c r="H131" s="415"/>
      <c r="I131" s="415"/>
      <c r="J131" s="415"/>
      <c r="K131" s="415"/>
      <c r="L131" s="394">
        <v>0.48</v>
      </c>
    </row>
    <row r="132" spans="1:12" x14ac:dyDescent="0.25">
      <c r="A132" s="94">
        <v>129</v>
      </c>
      <c r="B132" s="349" t="s">
        <v>78</v>
      </c>
      <c r="C132" s="376"/>
      <c r="D132" s="410"/>
      <c r="E132" s="410"/>
      <c r="F132" s="410"/>
      <c r="G132" s="410"/>
      <c r="H132" s="414"/>
      <c r="I132" s="414"/>
      <c r="J132" s="414"/>
      <c r="K132" s="414"/>
      <c r="L132" s="410">
        <v>0.28000000000000003</v>
      </c>
    </row>
    <row r="133" spans="1:12" s="94" customFormat="1" x14ac:dyDescent="0.25">
      <c r="A133" s="2">
        <v>130</v>
      </c>
      <c r="B133" s="351" t="s">
        <v>118</v>
      </c>
      <c r="C133" s="373"/>
      <c r="D133" s="394"/>
      <c r="E133" s="394"/>
      <c r="F133" s="394"/>
      <c r="G133" s="394"/>
      <c r="H133" s="415"/>
      <c r="I133" s="415"/>
      <c r="J133" s="415"/>
      <c r="K133" s="415"/>
      <c r="L133" s="394">
        <v>0.43</v>
      </c>
    </row>
    <row r="134" spans="1:12" x14ac:dyDescent="0.25">
      <c r="A134" s="94">
        <v>131</v>
      </c>
      <c r="B134" s="349" t="s">
        <v>115</v>
      </c>
      <c r="C134" s="376"/>
      <c r="D134" s="410"/>
      <c r="E134" s="410"/>
      <c r="F134" s="410"/>
      <c r="G134" s="410"/>
      <c r="H134" s="414"/>
      <c r="I134" s="414"/>
      <c r="J134" s="414"/>
      <c r="K134" s="414"/>
      <c r="L134" s="410">
        <v>0.5</v>
      </c>
    </row>
    <row r="135" spans="1:12" s="94" customFormat="1" x14ac:dyDescent="0.25">
      <c r="A135" s="2">
        <v>132</v>
      </c>
      <c r="B135" s="351" t="s">
        <v>116</v>
      </c>
      <c r="C135" s="373"/>
      <c r="D135" s="394"/>
      <c r="E135" s="394"/>
      <c r="F135" s="394"/>
      <c r="G135" s="394"/>
      <c r="H135" s="415"/>
      <c r="I135" s="415"/>
      <c r="J135" s="415"/>
      <c r="K135" s="415"/>
      <c r="L135" s="394">
        <v>0.45</v>
      </c>
    </row>
    <row r="136" spans="1:12" x14ac:dyDescent="0.25">
      <c r="A136" s="94">
        <v>133</v>
      </c>
      <c r="B136" s="349" t="s">
        <v>92</v>
      </c>
      <c r="C136" s="376"/>
      <c r="D136" s="410"/>
      <c r="E136" s="410"/>
      <c r="F136" s="410"/>
      <c r="G136" s="410"/>
      <c r="H136" s="414"/>
      <c r="I136" s="414"/>
      <c r="J136" s="414"/>
      <c r="K136" s="414"/>
      <c r="L136" s="410"/>
    </row>
    <row r="137" spans="1:12" s="94" customFormat="1" x14ac:dyDescent="0.25">
      <c r="A137" s="94">
        <v>134</v>
      </c>
      <c r="B137" s="349" t="s">
        <v>91</v>
      </c>
      <c r="C137" s="376"/>
      <c r="D137" s="410"/>
      <c r="E137" s="410"/>
      <c r="F137" s="410"/>
      <c r="G137" s="410"/>
      <c r="H137" s="414"/>
      <c r="I137" s="414"/>
      <c r="J137" s="414"/>
      <c r="K137" s="414"/>
      <c r="L137" s="410">
        <v>0.65</v>
      </c>
    </row>
    <row r="138" spans="1:12" s="15" customFormat="1" x14ac:dyDescent="0.25">
      <c r="A138" s="2">
        <v>135</v>
      </c>
      <c r="B138" s="351" t="s">
        <v>85</v>
      </c>
      <c r="C138" s="373"/>
      <c r="D138" s="394"/>
      <c r="E138" s="394"/>
      <c r="F138" s="394"/>
      <c r="G138" s="394"/>
      <c r="H138" s="415"/>
      <c r="I138" s="415"/>
      <c r="J138" s="415"/>
      <c r="K138" s="415"/>
      <c r="L138" s="394">
        <v>0.74</v>
      </c>
    </row>
    <row r="139" spans="1:12" s="94" customFormat="1" x14ac:dyDescent="0.25">
      <c r="A139" s="94">
        <v>136</v>
      </c>
      <c r="B139" s="349" t="s">
        <v>86</v>
      </c>
      <c r="C139" s="376"/>
      <c r="D139" s="410"/>
      <c r="E139" s="410"/>
      <c r="F139" s="410"/>
      <c r="G139" s="410"/>
      <c r="H139" s="414"/>
      <c r="I139" s="414"/>
      <c r="J139" s="414"/>
      <c r="K139" s="414"/>
      <c r="L139" s="410"/>
    </row>
    <row r="140" spans="1:12" x14ac:dyDescent="0.25">
      <c r="A140" s="2">
        <v>137</v>
      </c>
      <c r="B140" s="351" t="s">
        <v>100</v>
      </c>
      <c r="C140" s="373"/>
      <c r="D140" s="394"/>
      <c r="E140" s="394"/>
      <c r="F140" s="394"/>
      <c r="G140" s="394"/>
      <c r="H140" s="415"/>
      <c r="I140" s="415"/>
      <c r="J140" s="415"/>
      <c r="K140" s="415"/>
      <c r="L140" s="394"/>
    </row>
    <row r="141" spans="1:12" s="94" customFormat="1" x14ac:dyDescent="0.25">
      <c r="A141" s="94">
        <v>138</v>
      </c>
      <c r="B141" s="349" t="s">
        <v>122</v>
      </c>
      <c r="C141" s="376"/>
      <c r="D141" s="410"/>
      <c r="E141" s="410"/>
      <c r="F141" s="410"/>
      <c r="G141" s="410"/>
      <c r="H141" s="414"/>
      <c r="I141" s="414"/>
      <c r="J141" s="414"/>
      <c r="K141" s="414"/>
      <c r="L141" s="410"/>
    </row>
    <row r="142" spans="1:12" x14ac:dyDescent="0.25">
      <c r="A142" s="2">
        <v>139</v>
      </c>
      <c r="B142" s="351" t="s">
        <v>161</v>
      </c>
      <c r="C142" s="373"/>
      <c r="D142" s="394"/>
      <c r="E142" s="394"/>
      <c r="F142" s="394"/>
      <c r="G142" s="394"/>
      <c r="H142" s="415"/>
      <c r="I142" s="415"/>
      <c r="J142" s="415"/>
      <c r="K142" s="415"/>
      <c r="L142" s="394">
        <v>0.27</v>
      </c>
    </row>
    <row r="143" spans="1:12" s="94" customFormat="1" x14ac:dyDescent="0.25">
      <c r="A143" s="94">
        <v>140</v>
      </c>
      <c r="B143" s="349" t="s">
        <v>162</v>
      </c>
      <c r="C143" s="376"/>
      <c r="D143" s="410"/>
      <c r="E143" s="410"/>
      <c r="F143" s="410"/>
      <c r="G143" s="410"/>
      <c r="H143" s="414"/>
      <c r="I143" s="414"/>
      <c r="J143" s="414"/>
      <c r="K143" s="414"/>
      <c r="L143" s="410">
        <v>0.2</v>
      </c>
    </row>
    <row r="144" spans="1:12" x14ac:dyDescent="0.25">
      <c r="A144" s="2">
        <v>141</v>
      </c>
      <c r="B144" s="351" t="s">
        <v>163</v>
      </c>
      <c r="C144" s="373"/>
      <c r="D144" s="394"/>
      <c r="E144" s="394"/>
      <c r="F144" s="394"/>
      <c r="G144" s="394"/>
      <c r="H144" s="415"/>
      <c r="I144" s="415"/>
      <c r="J144" s="415"/>
      <c r="K144" s="415"/>
      <c r="L144" s="394"/>
    </row>
    <row r="145" spans="1:12" s="94" customFormat="1" x14ac:dyDescent="0.25">
      <c r="A145" s="94">
        <v>142</v>
      </c>
      <c r="B145" s="349" t="s">
        <v>164</v>
      </c>
      <c r="C145" s="376"/>
      <c r="D145" s="410"/>
      <c r="E145" s="410"/>
      <c r="F145" s="410"/>
      <c r="G145" s="410"/>
      <c r="H145" s="414"/>
      <c r="I145" s="414"/>
      <c r="J145" s="414"/>
      <c r="K145" s="414"/>
      <c r="L145" s="410">
        <v>0.46</v>
      </c>
    </row>
    <row r="146" spans="1:12" x14ac:dyDescent="0.25">
      <c r="A146" s="2">
        <v>143</v>
      </c>
      <c r="B146" s="351" t="s">
        <v>119</v>
      </c>
      <c r="C146" s="373"/>
      <c r="D146" s="394"/>
      <c r="E146" s="394"/>
      <c r="F146" s="394"/>
      <c r="G146" s="394"/>
      <c r="H146" s="415"/>
      <c r="I146" s="415"/>
      <c r="J146" s="415"/>
      <c r="K146" s="415"/>
      <c r="L146" s="394">
        <v>0.95</v>
      </c>
    </row>
    <row r="147" spans="1:12" s="94" customFormat="1" x14ac:dyDescent="0.25">
      <c r="A147" s="94">
        <v>144</v>
      </c>
      <c r="B147" s="349" t="s">
        <v>131</v>
      </c>
      <c r="C147" s="376"/>
      <c r="D147" s="410"/>
      <c r="E147" s="410"/>
      <c r="F147" s="410"/>
      <c r="G147" s="410"/>
      <c r="H147" s="414"/>
      <c r="I147" s="414"/>
      <c r="J147" s="414"/>
      <c r="K147" s="414"/>
      <c r="L147" s="410"/>
    </row>
    <row r="148" spans="1:12" x14ac:dyDescent="0.25">
      <c r="A148" s="2">
        <v>145</v>
      </c>
      <c r="B148" s="351" t="s">
        <v>114</v>
      </c>
      <c r="C148" s="373"/>
      <c r="D148" s="394"/>
      <c r="E148" s="394"/>
      <c r="F148" s="394"/>
      <c r="G148" s="394"/>
      <c r="H148" s="415"/>
      <c r="I148" s="415"/>
      <c r="J148" s="415"/>
      <c r="K148" s="415"/>
      <c r="L148" s="394">
        <v>0.8</v>
      </c>
    </row>
    <row r="149" spans="1:12" s="94" customFormat="1" x14ac:dyDescent="0.25">
      <c r="A149" s="94">
        <v>146</v>
      </c>
      <c r="B149" s="349" t="s">
        <v>130</v>
      </c>
      <c r="C149" s="376"/>
      <c r="D149" s="410"/>
      <c r="E149" s="410"/>
      <c r="F149" s="410"/>
      <c r="G149" s="410"/>
      <c r="H149" s="414"/>
      <c r="I149" s="414"/>
      <c r="J149" s="414"/>
      <c r="K149" s="414"/>
      <c r="L149" s="410"/>
    </row>
    <row r="150" spans="1:12" x14ac:dyDescent="0.25">
      <c r="A150" s="2">
        <v>147</v>
      </c>
      <c r="B150" s="351" t="s">
        <v>132</v>
      </c>
      <c r="C150" s="373"/>
      <c r="D150" s="394"/>
      <c r="E150" s="394"/>
      <c r="F150" s="394"/>
      <c r="G150" s="394"/>
      <c r="H150" s="415"/>
      <c r="I150" s="415"/>
      <c r="J150" s="415"/>
      <c r="K150" s="415"/>
      <c r="L150" s="394">
        <v>0.36</v>
      </c>
    </row>
    <row r="151" spans="1:12" s="94" customFormat="1" x14ac:dyDescent="0.25">
      <c r="A151" s="94">
        <v>148</v>
      </c>
      <c r="B151" s="349" t="s">
        <v>84</v>
      </c>
      <c r="C151" s="376"/>
      <c r="D151" s="410"/>
      <c r="E151" s="410"/>
      <c r="F151" s="410"/>
      <c r="G151" s="410"/>
      <c r="H151" s="414"/>
      <c r="I151" s="414"/>
      <c r="J151" s="414"/>
      <c r="K151" s="414"/>
      <c r="L151" s="410">
        <v>0.49</v>
      </c>
    </row>
    <row r="152" spans="1:12" x14ac:dyDescent="0.25">
      <c r="A152" s="2">
        <v>149</v>
      </c>
      <c r="B152" s="351" t="s">
        <v>87</v>
      </c>
      <c r="C152" s="373"/>
      <c r="D152" s="394"/>
      <c r="E152" s="394"/>
      <c r="F152" s="394"/>
      <c r="G152" s="394"/>
      <c r="H152" s="415"/>
      <c r="I152" s="415"/>
      <c r="J152" s="415"/>
      <c r="K152" s="415"/>
      <c r="L152" s="394">
        <v>0.53</v>
      </c>
    </row>
    <row r="153" spans="1:12" s="94" customFormat="1" x14ac:dyDescent="0.25">
      <c r="A153" s="94">
        <v>150</v>
      </c>
      <c r="B153" s="349" t="s">
        <v>126</v>
      </c>
      <c r="C153" s="376"/>
      <c r="D153" s="410"/>
      <c r="E153" s="410"/>
      <c r="F153" s="410"/>
      <c r="G153" s="410"/>
      <c r="H153" s="414"/>
      <c r="I153" s="414"/>
      <c r="J153" s="414"/>
      <c r="K153" s="414"/>
      <c r="L153" s="410">
        <v>0.49</v>
      </c>
    </row>
    <row r="154" spans="1:12" x14ac:dyDescent="0.25">
      <c r="A154" s="2">
        <v>151</v>
      </c>
      <c r="B154" s="351" t="s">
        <v>104</v>
      </c>
      <c r="C154" s="373"/>
      <c r="D154" s="394"/>
      <c r="E154" s="394"/>
      <c r="F154" s="394"/>
      <c r="G154" s="394"/>
      <c r="H154" s="415"/>
      <c r="I154" s="415"/>
      <c r="J154" s="415"/>
      <c r="K154" s="415"/>
      <c r="L154" s="394">
        <v>0.41</v>
      </c>
    </row>
    <row r="155" spans="1:12" s="94" customFormat="1" x14ac:dyDescent="0.25">
      <c r="A155" s="94">
        <v>152</v>
      </c>
      <c r="B155" s="349" t="s">
        <v>105</v>
      </c>
      <c r="C155" s="376"/>
      <c r="D155" s="410"/>
      <c r="E155" s="410"/>
      <c r="F155" s="410"/>
      <c r="G155" s="410"/>
      <c r="H155" s="414"/>
      <c r="I155" s="414"/>
      <c r="J155" s="414"/>
      <c r="K155" s="414"/>
      <c r="L155" s="410">
        <v>0.41</v>
      </c>
    </row>
    <row r="156" spans="1:12" x14ac:dyDescent="0.25">
      <c r="A156" s="2">
        <v>153</v>
      </c>
      <c r="B156" s="351" t="s">
        <v>83</v>
      </c>
      <c r="C156" s="373"/>
      <c r="D156" s="394"/>
      <c r="E156" s="394"/>
      <c r="F156" s="394"/>
      <c r="G156" s="394"/>
      <c r="H156" s="415"/>
      <c r="I156" s="415"/>
      <c r="J156" s="415"/>
      <c r="K156" s="415"/>
      <c r="L156" s="394">
        <v>0.43</v>
      </c>
    </row>
    <row r="157" spans="1:12" s="94" customFormat="1" x14ac:dyDescent="0.25">
      <c r="A157" s="94">
        <v>154</v>
      </c>
      <c r="B157" s="349" t="s">
        <v>128</v>
      </c>
      <c r="C157" s="376"/>
      <c r="D157" s="410"/>
      <c r="E157" s="410"/>
      <c r="F157" s="410"/>
      <c r="G157" s="410"/>
      <c r="H157" s="414"/>
      <c r="I157" s="414"/>
      <c r="J157" s="414"/>
      <c r="K157" s="414"/>
      <c r="L157" s="410">
        <v>0.75</v>
      </c>
    </row>
    <row r="158" spans="1:12" x14ac:dyDescent="0.25">
      <c r="A158" s="2">
        <v>155</v>
      </c>
      <c r="B158" s="351" t="s">
        <v>95</v>
      </c>
      <c r="C158" s="373"/>
      <c r="D158" s="394"/>
      <c r="E158" s="394"/>
      <c r="F158" s="394"/>
      <c r="G158" s="394"/>
      <c r="H158" s="415"/>
      <c r="I158" s="415"/>
      <c r="J158" s="415"/>
      <c r="K158" s="415"/>
      <c r="L158" s="394">
        <v>0.44</v>
      </c>
    </row>
    <row r="159" spans="1:12" s="94" customFormat="1" x14ac:dyDescent="0.25">
      <c r="A159" s="94">
        <v>156</v>
      </c>
      <c r="B159" s="349" t="s">
        <v>123</v>
      </c>
      <c r="C159" s="376"/>
      <c r="D159" s="410"/>
      <c r="E159" s="410"/>
      <c r="F159" s="410"/>
      <c r="G159" s="410"/>
      <c r="H159" s="414"/>
      <c r="I159" s="414"/>
      <c r="J159" s="414"/>
      <c r="K159" s="414"/>
      <c r="L159" s="410"/>
    </row>
    <row r="160" spans="1:12" x14ac:dyDescent="0.25">
      <c r="A160" s="2">
        <v>157</v>
      </c>
      <c r="B160" s="351" t="s">
        <v>106</v>
      </c>
      <c r="C160" s="373"/>
      <c r="D160" s="394"/>
      <c r="E160" s="394"/>
      <c r="F160" s="394"/>
      <c r="G160" s="394"/>
      <c r="H160" s="415"/>
      <c r="I160" s="415"/>
      <c r="J160" s="415"/>
      <c r="K160" s="415"/>
      <c r="L160" s="394"/>
    </row>
    <row r="161" spans="1:15" s="94" customFormat="1" x14ac:dyDescent="0.25">
      <c r="A161" s="94">
        <v>158</v>
      </c>
      <c r="B161" s="349" t="s">
        <v>73</v>
      </c>
      <c r="C161" s="376"/>
      <c r="D161" s="410"/>
      <c r="E161" s="410"/>
      <c r="F161" s="410"/>
      <c r="G161" s="410"/>
      <c r="H161" s="414"/>
      <c r="I161" s="414"/>
      <c r="J161" s="414"/>
      <c r="K161" s="414"/>
      <c r="L161" s="410"/>
    </row>
    <row r="162" spans="1:15" x14ac:dyDescent="0.25">
      <c r="A162" s="2">
        <v>159</v>
      </c>
      <c r="B162" s="351" t="s">
        <v>136</v>
      </c>
      <c r="C162" s="373"/>
      <c r="D162" s="394"/>
      <c r="E162" s="394"/>
      <c r="F162" s="394"/>
      <c r="G162" s="394"/>
      <c r="H162" s="415"/>
      <c r="I162" s="415"/>
      <c r="J162" s="415"/>
      <c r="K162" s="415"/>
      <c r="L162" s="394">
        <v>0.13</v>
      </c>
    </row>
    <row r="163" spans="1:15" x14ac:dyDescent="0.25">
      <c r="A163" s="2">
        <v>161</v>
      </c>
      <c r="C163" s="23"/>
      <c r="H163" s="24"/>
      <c r="I163" s="24"/>
      <c r="J163" s="24"/>
      <c r="K163" s="24"/>
    </row>
    <row r="164" spans="1:15" s="94" customFormat="1" hidden="1" x14ac:dyDescent="0.25">
      <c r="A164" s="94">
        <v>162</v>
      </c>
      <c r="B164" s="94" t="s">
        <v>149</v>
      </c>
      <c r="C164" s="98"/>
      <c r="D164" s="97"/>
      <c r="E164" s="97"/>
      <c r="F164" s="97"/>
      <c r="G164" s="97"/>
      <c r="H164" s="99"/>
      <c r="I164" s="99"/>
      <c r="J164" s="99"/>
      <c r="K164" s="99"/>
      <c r="L164" s="97"/>
    </row>
    <row r="165" spans="1:15" hidden="1" x14ac:dyDescent="0.25">
      <c r="A165" s="2">
        <v>163</v>
      </c>
      <c r="B165" s="2" t="s">
        <v>140</v>
      </c>
      <c r="C165" s="23"/>
      <c r="H165" s="24"/>
      <c r="I165" s="24"/>
      <c r="J165" s="24"/>
      <c r="K165" s="24"/>
    </row>
    <row r="166" spans="1:15" s="94" customFormat="1" hidden="1" x14ac:dyDescent="0.25">
      <c r="A166" s="94">
        <v>164</v>
      </c>
      <c r="B166" s="94" t="s">
        <v>98</v>
      </c>
      <c r="C166" s="98"/>
      <c r="D166" s="97"/>
      <c r="E166" s="97"/>
      <c r="F166" s="97"/>
      <c r="G166" s="97"/>
      <c r="H166" s="99"/>
      <c r="I166" s="99"/>
      <c r="J166" s="99"/>
      <c r="K166" s="99"/>
      <c r="L166" s="97"/>
    </row>
    <row r="167" spans="1:15" hidden="1" x14ac:dyDescent="0.25">
      <c r="A167" s="2">
        <v>165</v>
      </c>
      <c r="B167" s="2" t="s">
        <v>141</v>
      </c>
      <c r="C167" s="23"/>
      <c r="H167" s="24"/>
      <c r="I167" s="24"/>
      <c r="J167" s="24"/>
      <c r="K167" s="24"/>
    </row>
    <row r="168" spans="1:15" s="94" customFormat="1" hidden="1" x14ac:dyDescent="0.25">
      <c r="A168" s="94">
        <v>166</v>
      </c>
      <c r="B168" s="94" t="s">
        <v>143</v>
      </c>
      <c r="C168" s="98"/>
      <c r="D168" s="97"/>
      <c r="E168" s="97"/>
      <c r="F168" s="97"/>
      <c r="G168" s="97"/>
      <c r="H168" s="99"/>
      <c r="I168" s="99"/>
      <c r="J168" s="99"/>
      <c r="K168" s="99"/>
      <c r="L168" s="97"/>
    </row>
    <row r="169" spans="1:15" hidden="1" x14ac:dyDescent="0.25">
      <c r="A169" s="2">
        <v>167</v>
      </c>
      <c r="B169" s="2" t="s">
        <v>144</v>
      </c>
      <c r="C169" s="23"/>
      <c r="H169" s="24"/>
      <c r="I169" s="24"/>
      <c r="J169" s="24"/>
      <c r="K169" s="24"/>
    </row>
    <row r="170" spans="1:15" s="94" customFormat="1" hidden="1" x14ac:dyDescent="0.25">
      <c r="A170" s="94">
        <v>168</v>
      </c>
      <c r="B170" s="94" t="s">
        <v>142</v>
      </c>
      <c r="C170" s="98"/>
      <c r="D170" s="97"/>
      <c r="E170" s="97"/>
      <c r="F170" s="97"/>
      <c r="G170" s="97"/>
      <c r="H170" s="99"/>
      <c r="I170" s="99"/>
      <c r="J170" s="99"/>
      <c r="K170" s="99"/>
      <c r="L170" s="97"/>
    </row>
    <row r="171" spans="1:15" hidden="1" x14ac:dyDescent="0.25">
      <c r="A171" s="2">
        <v>170</v>
      </c>
      <c r="C171" s="23"/>
      <c r="H171" s="24"/>
      <c r="I171" s="24"/>
      <c r="J171" s="24"/>
      <c r="K171" s="24"/>
      <c r="N171" s="2"/>
      <c r="O171" s="2"/>
    </row>
    <row r="172" spans="1:15" s="94" customFormat="1" x14ac:dyDescent="0.25">
      <c r="A172" s="2">
        <v>172</v>
      </c>
      <c r="B172" s="38" t="s">
        <v>266</v>
      </c>
      <c r="C172" s="32"/>
      <c r="D172" s="31"/>
      <c r="E172" s="31"/>
      <c r="F172" s="31"/>
      <c r="G172" s="31"/>
      <c r="H172" s="32"/>
      <c r="I172" s="32"/>
      <c r="J172" s="32"/>
      <c r="K172" s="32"/>
      <c r="L172" s="31"/>
    </row>
    <row r="173" spans="1:15" s="15" customFormat="1" x14ac:dyDescent="0.25">
      <c r="A173" s="2">
        <v>173</v>
      </c>
      <c r="B173" s="38" t="s">
        <v>365</v>
      </c>
      <c r="C173" s="2"/>
      <c r="D173" s="18"/>
      <c r="E173" s="18"/>
      <c r="F173" s="18"/>
      <c r="G173" s="18"/>
      <c r="H173" s="2"/>
      <c r="I173" s="2"/>
      <c r="J173" s="2"/>
      <c r="K173" s="2"/>
      <c r="L173" s="18"/>
    </row>
    <row r="174" spans="1:15" s="15" customFormat="1" x14ac:dyDescent="0.25">
      <c r="A174" s="2">
        <v>173.5</v>
      </c>
      <c r="B174" s="38"/>
      <c r="C174" s="2"/>
      <c r="D174" s="18"/>
      <c r="E174" s="18"/>
      <c r="F174" s="18"/>
      <c r="G174" s="18"/>
      <c r="H174" s="2"/>
      <c r="I174" s="2"/>
      <c r="J174" s="2"/>
      <c r="K174" s="2"/>
      <c r="L174" s="18"/>
    </row>
    <row r="175" spans="1:15" x14ac:dyDescent="0.25">
      <c r="A175" s="2">
        <v>174</v>
      </c>
      <c r="B175" s="37" t="s">
        <v>146</v>
      </c>
    </row>
    <row r="176" spans="1:15" hidden="1" x14ac:dyDescent="0.25">
      <c r="A176" s="2">
        <v>175</v>
      </c>
      <c r="B176" s="38" t="s">
        <v>266</v>
      </c>
    </row>
    <row r="177" spans="1:12" hidden="1" x14ac:dyDescent="0.25">
      <c r="A177" s="2">
        <v>176</v>
      </c>
      <c r="B177" s="2" t="s">
        <v>275</v>
      </c>
    </row>
    <row r="178" spans="1:12" hidden="1" x14ac:dyDescent="0.25">
      <c r="A178" s="2">
        <v>177</v>
      </c>
      <c r="B178" s="2" t="s">
        <v>269</v>
      </c>
      <c r="C178" s="273" t="s">
        <v>549</v>
      </c>
    </row>
    <row r="179" spans="1:12" hidden="1" x14ac:dyDescent="0.25">
      <c r="A179" s="2">
        <v>178</v>
      </c>
      <c r="B179" s="2" t="s">
        <v>267</v>
      </c>
      <c r="C179" s="273"/>
    </row>
    <row r="180" spans="1:12" hidden="1" x14ac:dyDescent="0.25">
      <c r="A180" s="2">
        <v>179</v>
      </c>
      <c r="B180" s="2" t="s">
        <v>276</v>
      </c>
      <c r="C180" s="273" t="s">
        <v>550</v>
      </c>
    </row>
    <row r="181" spans="1:12" hidden="1" x14ac:dyDescent="0.25">
      <c r="A181" s="2">
        <v>180</v>
      </c>
      <c r="B181" s="2" t="s">
        <v>270</v>
      </c>
      <c r="C181" s="273"/>
    </row>
    <row r="182" spans="1:12" hidden="1" x14ac:dyDescent="0.25">
      <c r="A182" s="2">
        <v>181</v>
      </c>
      <c r="B182" s="2" t="s">
        <v>268</v>
      </c>
      <c r="C182" s="277" t="s">
        <v>551</v>
      </c>
    </row>
    <row r="183" spans="1:12" ht="15.75" hidden="1" x14ac:dyDescent="0.25">
      <c r="A183" s="2">
        <v>182</v>
      </c>
      <c r="B183" s="2" t="s">
        <v>272</v>
      </c>
      <c r="C183" s="274" t="s">
        <v>552</v>
      </c>
    </row>
    <row r="184" spans="1:12" hidden="1" x14ac:dyDescent="0.25">
      <c r="A184" s="2">
        <v>183</v>
      </c>
      <c r="B184" s="2" t="s">
        <v>277</v>
      </c>
      <c r="C184" s="275" t="s">
        <v>551</v>
      </c>
    </row>
    <row r="185" spans="1:12" hidden="1" x14ac:dyDescent="0.25">
      <c r="B185" s="37"/>
      <c r="C185" s="275" t="s">
        <v>553</v>
      </c>
    </row>
    <row r="186" spans="1:12" s="15" customFormat="1" hidden="1" x14ac:dyDescent="0.25">
      <c r="A186" s="2"/>
      <c r="B186" s="37"/>
      <c r="C186" s="275" t="s">
        <v>554</v>
      </c>
      <c r="D186" s="18"/>
      <c r="E186" s="18"/>
      <c r="F186" s="18"/>
      <c r="G186" s="18"/>
      <c r="H186" s="2"/>
      <c r="I186" s="2"/>
      <c r="J186" s="2"/>
      <c r="K186" s="2"/>
      <c r="L186" s="18"/>
    </row>
    <row r="187" spans="1:12" hidden="1" x14ac:dyDescent="0.25">
      <c r="B187" s="37"/>
      <c r="C187" s="275" t="s">
        <v>555</v>
      </c>
    </row>
    <row r="188" spans="1:12" hidden="1" x14ac:dyDescent="0.25">
      <c r="B188" s="2" t="s">
        <v>316</v>
      </c>
      <c r="C188" s="275" t="s">
        <v>556</v>
      </c>
      <c r="H188" s="24"/>
      <c r="I188" s="24"/>
      <c r="J188" s="24"/>
      <c r="K188" s="24"/>
    </row>
    <row r="189" spans="1:12" hidden="1" x14ac:dyDescent="0.25">
      <c r="A189" s="15"/>
      <c r="B189" s="15" t="s">
        <v>341</v>
      </c>
      <c r="C189" s="275" t="s">
        <v>557</v>
      </c>
      <c r="D189" s="31"/>
      <c r="E189" s="31"/>
      <c r="F189" s="31"/>
      <c r="G189" s="31"/>
      <c r="H189" s="32"/>
      <c r="I189" s="32"/>
      <c r="J189" s="32"/>
      <c r="K189" s="32"/>
      <c r="L189" s="31"/>
    </row>
    <row r="190" spans="1:12" hidden="1" x14ac:dyDescent="0.25">
      <c r="B190" s="2" t="s">
        <v>317</v>
      </c>
      <c r="C190" s="276"/>
    </row>
    <row r="191" spans="1:12" s="15" customFormat="1" hidden="1" x14ac:dyDescent="0.25">
      <c r="A191" s="2"/>
      <c r="B191" s="2" t="s">
        <v>319</v>
      </c>
      <c r="C191" s="275" t="s">
        <v>558</v>
      </c>
      <c r="D191" s="18"/>
      <c r="E191" s="18"/>
      <c r="F191" s="18"/>
      <c r="G191" s="18"/>
      <c r="H191" s="2"/>
      <c r="I191" s="2"/>
      <c r="J191" s="2"/>
      <c r="K191" s="2"/>
      <c r="L191" s="18"/>
    </row>
    <row r="192" spans="1:12" hidden="1" x14ac:dyDescent="0.25">
      <c r="B192" s="39" t="s">
        <v>320</v>
      </c>
      <c r="C192" s="271"/>
    </row>
    <row r="193" spans="1:12" s="15" customFormat="1" hidden="1" x14ac:dyDescent="0.25">
      <c r="A193" s="2"/>
      <c r="B193" s="39" t="s">
        <v>321</v>
      </c>
      <c r="C193" s="2"/>
      <c r="D193" s="18"/>
      <c r="E193" s="18"/>
      <c r="F193" s="18"/>
      <c r="G193" s="18"/>
      <c r="H193" s="2"/>
      <c r="I193" s="2"/>
      <c r="J193" s="2"/>
      <c r="K193" s="2"/>
      <c r="L193" s="18"/>
    </row>
    <row r="194" spans="1:12" hidden="1" x14ac:dyDescent="0.25">
      <c r="B194" s="39" t="s">
        <v>322</v>
      </c>
    </row>
  </sheetData>
  <mergeCells count="8">
    <mergeCell ref="A3:A5"/>
    <mergeCell ref="B3:B5"/>
    <mergeCell ref="B1:G1"/>
    <mergeCell ref="C6:L6"/>
    <mergeCell ref="C3:C4"/>
    <mergeCell ref="D3:G4"/>
    <mergeCell ref="H3:K4"/>
    <mergeCell ref="L3:L4"/>
  </mergeCells>
  <printOptions horizontalCentered="1" verticalCentered="1"/>
  <pageMargins left="0.25" right="0.25" top="0.5" bottom="0.5" header="0.3" footer="0.3"/>
  <pageSetup scale="70" fitToHeight="0" orientation="landscape" r:id="rId1"/>
  <headerFooter>
    <oddFooter xml:space="preserve">&amp;LMinnesota Office of Higher Education&amp;R&amp;P+83 </oddFooter>
  </headerFooter>
  <rowBreaks count="2" manualBreakCount="2">
    <brk id="45" min="1" max="11" man="1"/>
    <brk id="85"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30</vt:i4>
      </vt:variant>
    </vt:vector>
  </HeadingPairs>
  <TitlesOfParts>
    <vt:vector size="47" baseType="lpstr">
      <vt:lpstr>6 MN Aid Awarded</vt:lpstr>
      <vt:lpstr>9 Enrollment</vt:lpstr>
      <vt:lpstr>10 Enrollment Ratios</vt:lpstr>
      <vt:lpstr>11 Net Price</vt:lpstr>
      <vt:lpstr>12 Borrowing Rate</vt:lpstr>
      <vt:lpstr>12 INST BORROWING RATE</vt:lpstr>
      <vt:lpstr>13 Cumulative Debt</vt:lpstr>
      <vt:lpstr>14 Retention</vt:lpstr>
      <vt:lpstr>16 Graduation Rates</vt:lpstr>
      <vt:lpstr>17 Degrees Conferred</vt:lpstr>
      <vt:lpstr>19 Default Rates</vt:lpstr>
      <vt:lpstr>sheet</vt:lpstr>
      <vt:lpstr>MN RES UG</vt:lpstr>
      <vt:lpstr>cum debt Certificates</vt:lpstr>
      <vt:lpstr>CUM DEBT Associate</vt:lpstr>
      <vt:lpstr>CUM DEBT Bachelor's Degrees</vt:lpstr>
      <vt:lpstr>Sheet2</vt:lpstr>
      <vt:lpstr>'10 Enrollment Ratios'!Print_Area</vt:lpstr>
      <vt:lpstr>'11 Net Price'!Print_Area</vt:lpstr>
      <vt:lpstr>'12 Borrowing Rate'!Print_Area</vt:lpstr>
      <vt:lpstr>'12 INST BORROWING RATE'!Print_Area</vt:lpstr>
      <vt:lpstr>'13 Cumulative Debt'!Print_Area</vt:lpstr>
      <vt:lpstr>'14 Retention'!Print_Area</vt:lpstr>
      <vt:lpstr>'16 Graduation Rates'!Print_Area</vt:lpstr>
      <vt:lpstr>'17 Degrees Conferred'!Print_Area</vt:lpstr>
      <vt:lpstr>'19 Default Rates'!Print_Area</vt:lpstr>
      <vt:lpstr>'6 MN Aid Awarded'!Print_Area</vt:lpstr>
      <vt:lpstr>'9 Enrollment'!Print_Area</vt:lpstr>
      <vt:lpstr>'CUM DEBT Associate'!Print_Area</vt:lpstr>
      <vt:lpstr>'CUM DEBT Bachelor''s Degrees'!Print_Area</vt:lpstr>
      <vt:lpstr>'cum debt Certificates'!Print_Area</vt:lpstr>
      <vt:lpstr>sheet!Print_Area</vt:lpstr>
      <vt:lpstr>'10 Enrollment Ratios'!Print_Titles</vt:lpstr>
      <vt:lpstr>'11 Net Price'!Print_Titles</vt:lpstr>
      <vt:lpstr>'12 Borrowing Rate'!Print_Titles</vt:lpstr>
      <vt:lpstr>'12 INST BORROWING RATE'!Print_Titles</vt:lpstr>
      <vt:lpstr>'13 Cumulative Debt'!Print_Titles</vt:lpstr>
      <vt:lpstr>'14 Retention'!Print_Titles</vt:lpstr>
      <vt:lpstr>'16 Graduation Rates'!Print_Titles</vt:lpstr>
      <vt:lpstr>'17 Degrees Conferred'!Print_Titles</vt:lpstr>
      <vt:lpstr>'19 Default Rates'!Print_Titles</vt:lpstr>
      <vt:lpstr>'6 MN Aid Awarded'!Print_Titles</vt:lpstr>
      <vt:lpstr>'9 Enrollment'!Print_Titles</vt:lpstr>
      <vt:lpstr>'CUM DEBT Associate'!Print_Titles</vt:lpstr>
      <vt:lpstr>'CUM DEBT Bachelor''s Degrees'!Print_Titles</vt:lpstr>
      <vt:lpstr>'cum debt Certificates'!Print_Titles</vt:lpstr>
      <vt:lpstr>sheet!Print_Titles</vt:lpstr>
    </vt:vector>
  </TitlesOfParts>
  <Company>Office of Higher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Meredith Fergus</dc:creator>
  <cp:lastModifiedBy>Meredith Fergus</cp:lastModifiedBy>
  <cp:lastPrinted>2014-02-18T14:31:05Z</cp:lastPrinted>
  <dcterms:created xsi:type="dcterms:W3CDTF">2013-12-09T21:24:53Z</dcterms:created>
  <dcterms:modified xsi:type="dcterms:W3CDTF">2014-02-18T14:31:38Z</dcterms:modified>
</cp:coreProperties>
</file>